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codeName="ThisWorkbook"/>
  <xr:revisionPtr revIDLastSave="0" documentId="13_ncr:1_{15AA99FB-C8C1-4554-9775-1909CCB48CB5}" xr6:coauthVersionLast="47" xr6:coauthVersionMax="47" xr10:uidLastSave="{00000000-0000-0000-0000-000000000000}"/>
  <bookViews>
    <workbookView xWindow="-120" yWindow="-120" windowWidth="29040" windowHeight="15840" firstSheet="3" activeTab="5" xr2:uid="{00000000-000D-0000-FFFF-FFFF00000000}"/>
  </bookViews>
  <sheets>
    <sheet name="UBS Infrastructure 31 Dec 22" sheetId="10" r:id="rId1"/>
    <sheet name="Pantheon 31 Dec 22" sheetId="5" r:id="rId2"/>
    <sheet name="M&amp;G RED 31 Dec 22" sheetId="1" r:id="rId3"/>
    <sheet name="Infracapital 31 Dec 22" sheetId="4" r:id="rId4"/>
    <sheet name="Adams Street 31 Dec 22" sheetId="12" r:id="rId5"/>
    <sheet name="HarbourVest 31 Dec 22" sheetId="6" r:id="rId6"/>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H24" i="6"/>
  <c r="H5" i="6"/>
  <c r="H6" i="6"/>
  <c r="H7" i="6"/>
  <c r="H8" i="6"/>
  <c r="H9" i="6"/>
  <c r="H10" i="6"/>
  <c r="H11" i="6"/>
  <c r="H12" i="6"/>
  <c r="H13" i="6"/>
  <c r="H14" i="6"/>
  <c r="H15" i="6"/>
  <c r="H16" i="6"/>
  <c r="H17" i="6"/>
  <c r="H18" i="6"/>
  <c r="H19" i="6"/>
  <c r="H20" i="6"/>
  <c r="H21" i="6"/>
  <c r="H22" i="6"/>
  <c r="H4" i="6"/>
  <c r="F35" i="12"/>
  <c r="G35" i="12"/>
  <c r="H35" i="12"/>
  <c r="E35" i="12"/>
  <c r="D35" i="12"/>
  <c r="F5" i="10"/>
  <c r="E5" i="10"/>
  <c r="F4" i="10"/>
  <c r="E4" i="10" l="1"/>
  <c r="F5" i="4"/>
  <c r="E5" i="4"/>
  <c r="F4" i="4"/>
  <c r="E4" i="4"/>
  <c r="E4" i="1" l="1"/>
  <c r="H4" i="5" l="1"/>
</calcChain>
</file>

<file path=xl/sharedStrings.xml><?xml version="1.0" encoding="utf-8"?>
<sst xmlns="http://schemas.openxmlformats.org/spreadsheetml/2006/main" count="262" uniqueCount="107">
  <si>
    <t>Investment</t>
  </si>
  <si>
    <t>Investment Details</t>
  </si>
  <si>
    <t>Characteristics</t>
  </si>
  <si>
    <t>Vintage Year</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</si>
  <si>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</si>
  <si>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</si>
  <si>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</si>
  <si>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</si>
  <si>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</si>
  <si>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</si>
  <si>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</si>
  <si>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</si>
  <si>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</si>
  <si>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</si>
  <si>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</si>
  <si>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</si>
  <si>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</si>
  <si>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</si>
  <si>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</si>
  <si>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</si>
  <si>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</si>
  <si>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</si>
  <si>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</si>
  <si>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</si>
  <si>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</si>
  <si>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</si>
  <si>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</si>
  <si>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</si>
  <si>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1.15x</t>
  </si>
  <si>
    <t>1.26x</t>
  </si>
  <si>
    <t>1.28x</t>
  </si>
  <si>
    <t>1.25x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</si>
  <si>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</si>
  <si>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</si>
  <si>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</si>
  <si>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</si>
  <si>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</si>
  <si>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</si>
  <si>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</si>
  <si>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</si>
  <si>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</si>
  <si>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</si>
  <si>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</si>
  <si>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</si>
  <si>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</si>
  <si>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</si>
  <si>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</si>
  <si>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</si>
  <si>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</si>
  <si>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</si>
  <si>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</si>
  <si>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</si>
  <si>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</si>
  <si>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</si>
  <si>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</si>
  <si>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</si>
  <si>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</si>
  <si>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</si>
  <si>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</si>
  <si>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</si>
  <si>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</si>
  <si>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</si>
  <si>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</si>
  <si>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1.56x</t>
  </si>
  <si>
    <t>1.31x</t>
  </si>
  <si>
    <t>1.67x</t>
  </si>
  <si>
    <t>1.76x</t>
  </si>
  <si>
    <t>1.57x</t>
  </si>
  <si>
    <t>1.54x</t>
  </si>
  <si>
    <t>1.47x</t>
  </si>
  <si>
    <t>1.01x</t>
  </si>
  <si>
    <t>0.83x</t>
  </si>
  <si>
    <t>0.28x</t>
  </si>
  <si>
    <t>0.17x</t>
  </si>
  <si>
    <t>0.12x</t>
  </si>
  <si>
    <t>0.04x</t>
  </si>
  <si>
    <t>1.78x</t>
  </si>
  <si>
    <t>1.08x</t>
  </si>
  <si>
    <t>Fund VII-Cayman Buyout</t>
  </si>
  <si>
    <t>Fund VII-Cayman Venture</t>
  </si>
  <si>
    <t>Fund VII-Cayman Mezzanine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</si>
  <si>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</si>
  <si>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</si>
  <si>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</si>
  <si>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</si>
  <si>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</si>
  <si>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</si>
  <si>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</si>
  <si>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</si>
  <si>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</si>
  <si>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</si>
  <si>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</si>
  <si>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</si>
  <si>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</si>
  <si>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IV-Supplemental</t>
  </si>
  <si>
    <t>HIPEP V-Cayman Partnership</t>
  </si>
  <si>
    <t>HIPEP VI-Cayman Partnership</t>
  </si>
  <si>
    <t>EUR</t>
  </si>
  <si>
    <t>1.7x</t>
  </si>
  <si>
    <t>1.6x</t>
  </si>
  <si>
    <t>1.4x</t>
  </si>
  <si>
    <t>1.8x</t>
  </si>
  <si>
    <t>2.1x</t>
  </si>
  <si>
    <t>3.2x</t>
  </si>
  <si>
    <t>2.2x</t>
  </si>
  <si>
    <t>2.0x</t>
  </si>
  <si>
    <t>1.0x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</si>
</sst>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47">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4" fillId="0" borderId="0" xfId="0" applyFont="1" applyAlignment="1">
      <alignment wrapText="1"/>
    </xf>
    <xf numFmtId="0" fontId="21" fillId="0" borderId="0" xfId="0" applyFont="1" applyAlignment="1">
      <alignment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dimension ref="A2:K55"/>
  <sheetViews>
    <sheetView zoomScale="55" zoomScaleNormal="55" workbookViewId="0">
      <selection activeCell="G12" sqref="G12"/>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2.375" style="9" bestFit="1" customWidth="1"/>
    <col min="9" max="9" width="12.125" style="9" bestFit="1" customWidth="1"/>
    <col min="10" max="10" width="13.375" style="9" bestFit="1" customWidth="1"/>
    <col min="11" max="11" width="9.875" style="9" bestFit="1" customWidth="1"/>
    <col min="12" max="16384" width="8.625" style="9"/>
  </cols>
  <sheetData>
    <row r="2" spans="1:11" ht="30" customHeight="1">
      <c r="A2" s="37" t="s">
        <v>0</v>
      </c>
      <c r="B2" s="38"/>
      <c r="C2" s="37" t="s">
        <v>1</v>
      </c>
      <c r="D2" s="38"/>
      <c r="E2" s="37" t="s">
        <v>5</v>
      </c>
      <c r="F2" s="39"/>
      <c r="G2" s="39"/>
      <c r="H2" s="38"/>
      <c r="I2" s="40" t="s">
        <v>2</v>
      </c>
      <c r="J2" s="41"/>
      <c r="K2" s="42"/>
    </row>
    <row r="3" spans="1:11" ht="24.95" customHeight="1">
      <c r="A3" s="12" t="s">
        <v>7</v>
      </c>
      <c r="B3" s="13" t="s">
        <v>3</v>
      </c>
      <c r="C3" s="13" t="s">
        <v>8</v>
      </c>
      <c r="D3" s="13" t="s">
        <v>4</v>
      </c>
      <c r="E3" s="13" t="s">
        <v>16</v>
      </c>
      <c r="F3" s="13" t="s">
        <v>21</v>
      </c>
      <c r="G3" s="13" t="s">
        <v>17</v>
      </c>
      <c r="H3" s="12" t="s">
        <v>23</v>
      </c>
      <c r="I3" s="13" t="s">
        <v>6</v>
      </c>
      <c r="J3" s="13" t="s">
        <v>10</v>
      </c>
      <c r="K3" s="13" t="s">
        <v>11</v>
      </c>
    </row>
    <row r="4" spans="1:11" ht="24.95" customHeight="1">
      <c r="A4" s="14" t="s">
        <v>18</v>
      </c>
      <c r="B4" s="16">
        <v>2008</v>
      </c>
      <c r="C4" s="16" t="s">
        <v>14</v>
      </c>
      <c r="D4" s="18">
        <v>35000000</v>
      </c>
      <c r="E4" s="18">
        <f>D4-H4</f>
        <v>33294432</v>
      </c>
      <c r="F4" s="18">
        <f>1050700000*2.3%</f>
        <v>24166100</v>
      </c>
      <c r="G4" s="18">
        <v>13609482</v>
      </c>
      <c r="H4" s="18">
        <v>1705568</v>
      </c>
      <c r="I4" s="19">
        <v>0.03</v>
      </c>
      <c r="J4" s="20" t="s">
        <v>30</v>
      </c>
      <c r="K4" s="21">
        <v>44926</v>
      </c>
    </row>
    <row r="5" spans="1:11" ht="19.5">
      <c r="A5" s="14" t="s">
        <v>19</v>
      </c>
      <c r="B5" s="16">
        <v>2019</v>
      </c>
      <c r="C5" s="16" t="s">
        <v>14</v>
      </c>
      <c r="D5" s="18">
        <v>50000000</v>
      </c>
      <c r="E5" s="18">
        <f>D5-H5</f>
        <v>33128924.609999999</v>
      </c>
      <c r="F5" s="18">
        <f>42900000*32.58%</f>
        <v>13976820</v>
      </c>
      <c r="G5" s="18">
        <v>31852800.640000001</v>
      </c>
      <c r="H5" s="18">
        <v>16871075.390000001</v>
      </c>
      <c r="I5" s="19">
        <v>0.183</v>
      </c>
      <c r="J5" s="20" t="s">
        <v>31</v>
      </c>
      <c r="K5" s="21">
        <v>44926</v>
      </c>
    </row>
    <row r="6" spans="1:11" ht="19.5">
      <c r="A6" s="29"/>
      <c r="B6" s="24"/>
      <c r="C6" s="24"/>
      <c r="D6" s="25"/>
      <c r="E6" s="25"/>
      <c r="F6" s="25"/>
      <c r="G6" s="25"/>
      <c r="H6" s="25"/>
      <c r="I6" s="26"/>
      <c r="J6" s="27"/>
      <c r="K6" s="28"/>
    </row>
    <row r="8" spans="1:11" ht="23.25">
      <c r="A8" s="35"/>
      <c r="B8" s="35"/>
      <c r="C8" s="35"/>
      <c r="D8" s="35"/>
      <c r="E8" s="35"/>
      <c r="F8" s="35"/>
      <c r="G8" s="35"/>
      <c r="H8" s="35"/>
    </row>
    <row r="9" spans="1:11" ht="23.25">
      <c r="B9" s="32"/>
      <c r="C9" s="32"/>
      <c r="D9" s="32"/>
      <c r="E9" s="32"/>
      <c r="F9" s="32"/>
      <c r="G9" s="32"/>
      <c r="H9" s="32"/>
    </row>
    <row r="10" spans="1:11" ht="23.25">
      <c r="B10" s="32"/>
      <c r="C10" s="32"/>
      <c r="D10" s="32"/>
      <c r="E10" s="32"/>
      <c r="F10" s="32"/>
      <c r="G10" s="32"/>
      <c r="H10" s="32"/>
    </row>
    <row r="45" spans="1:7" ht="18">
      <c r="A45" s="22"/>
      <c r="B45" s="22"/>
      <c r="F45" s="22"/>
      <c r="G45" s="22"/>
    </row>
    <row r="46" spans="1:7" ht="18">
      <c r="A46" s="31"/>
      <c r="B46" s="10"/>
      <c r="F46" s="31"/>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4">
    <mergeCell ref="A2:B2"/>
    <mergeCell ref="C2:D2"/>
    <mergeCell ref="E2:H2"/>
    <mergeCell ref="I2:K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dimension ref="A2:L31"/>
  <sheetViews>
    <sheetView zoomScale="70" zoomScaleNormal="70" workbookViewId="0">
      <selection activeCell="F18" sqref="F18"/>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8" width="12.875" style="10" customWidth="1"/>
    <col min="9" max="9" width="12.625" style="10" bestFit="1" customWidth="1"/>
    <col min="10" max="10" width="14.375" style="10" bestFit="1" customWidth="1"/>
    <col min="11" max="11" width="10.625" style="10" bestFit="1" customWidth="1"/>
    <col min="12" max="12" width="10.125" style="10" bestFit="1" customWidth="1"/>
    <col min="13" max="16384" width="8.875" style="10"/>
  </cols>
  <sheetData>
    <row r="2" spans="1:12" ht="30" customHeight="1">
      <c r="A2" s="37" t="s">
        <v>0</v>
      </c>
      <c r="B2" s="38"/>
      <c r="C2" s="37" t="s">
        <v>1</v>
      </c>
      <c r="D2" s="38"/>
      <c r="E2" s="37" t="s">
        <v>5</v>
      </c>
      <c r="F2" s="39"/>
      <c r="G2" s="39"/>
      <c r="H2" s="38"/>
      <c r="I2" s="40" t="s">
        <v>2</v>
      </c>
      <c r="J2" s="41"/>
      <c r="K2" s="42"/>
      <c r="L2" s="22"/>
    </row>
    <row r="3" spans="1:12" s="11" customFormat="1" ht="24.95" customHeight="1">
      <c r="A3" s="12" t="s">
        <v>7</v>
      </c>
      <c r="B3" s="13" t="s">
        <v>3</v>
      </c>
      <c r="C3" s="13" t="s">
        <v>8</v>
      </c>
      <c r="D3" s="13" t="s">
        <v>4</v>
      </c>
      <c r="E3" s="13" t="s">
        <v>16</v>
      </c>
      <c r="F3" s="13" t="s">
        <v>21</v>
      </c>
      <c r="G3" s="13" t="s">
        <v>17</v>
      </c>
      <c r="H3" s="12" t="s">
        <v>23</v>
      </c>
      <c r="I3" s="13" t="s">
        <v>6</v>
      </c>
      <c r="J3" s="13" t="s">
        <v>10</v>
      </c>
      <c r="K3" s="13" t="s">
        <v>11</v>
      </c>
      <c r="L3" s="23">
        <v>1.3747320000000001</v>
      </c>
    </row>
    <row r="4" spans="1:12" s="11" customFormat="1" ht="24.95" customHeight="1">
      <c r="A4" s="14" t="s">
        <v>13</v>
      </c>
      <c r="B4" s="16">
        <v>2017</v>
      </c>
      <c r="C4" s="16" t="s">
        <v>14</v>
      </c>
      <c r="D4" s="18">
        <v>117000000</v>
      </c>
      <c r="E4" s="18">
        <v>104465900</v>
      </c>
      <c r="F4" s="18">
        <v>22290900</v>
      </c>
      <c r="G4" s="18">
        <v>109718050</v>
      </c>
      <c r="H4" s="18">
        <f>D4-E4</f>
        <v>12534100</v>
      </c>
      <c r="I4" s="19">
        <v>0.127</v>
      </c>
      <c r="J4" s="20" t="s">
        <v>29</v>
      </c>
      <c r="K4" s="21">
        <v>44926</v>
      </c>
    </row>
    <row r="7" spans="1:12" ht="32.450000000000003" customHeight="1">
      <c r="A7" s="35"/>
      <c r="B7" s="35"/>
      <c r="C7" s="35"/>
      <c r="D7" s="35"/>
      <c r="E7" s="35"/>
    </row>
    <row r="8" spans="1:12" ht="19.5">
      <c r="A8" s="11"/>
      <c r="B8" s="11"/>
      <c r="C8" s="11"/>
    </row>
    <row r="9" spans="1:12" ht="19.5">
      <c r="A9" s="11"/>
      <c r="B9" s="11"/>
      <c r="C9" s="11"/>
    </row>
    <row r="30" spans="1:2">
      <c r="A30" s="22"/>
      <c r="B30" s="22"/>
    </row>
    <row r="31" spans="1:2">
      <c r="A31" s="31"/>
    </row>
  </sheetData>
  <mergeCells count="4">
    <mergeCell ref="A2:B2"/>
    <mergeCell ref="C2:D2"/>
    <mergeCell ref="E2:H2"/>
    <mergeCell ref="I2: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L57"/>
  <sheetViews>
    <sheetView zoomScale="70" zoomScaleNormal="70" workbookViewId="0">
      <selection activeCell="D13" sqref="D13"/>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12.5" bestFit="1" customWidth="1"/>
    <col min="10" max="10" width="14" bestFit="1" customWidth="1"/>
    <col min="11" max="11" width="13.25" customWidth="1"/>
    <col min="12" max="12" width="14.125" bestFit="1" customWidth="1"/>
  </cols>
  <sheetData>
    <row r="2" spans="1:12" ht="30" customHeight="1">
      <c r="A2" s="37" t="s">
        <v>0</v>
      </c>
      <c r="B2" s="38"/>
      <c r="C2" s="37" t="s">
        <v>1</v>
      </c>
      <c r="D2" s="38"/>
      <c r="E2" s="37" t="s">
        <v>5</v>
      </c>
      <c r="F2" s="39"/>
      <c r="G2" s="39"/>
      <c r="H2" s="38"/>
      <c r="I2" s="40" t="s">
        <v>2</v>
      </c>
      <c r="J2" s="41"/>
      <c r="K2" s="42"/>
      <c r="L2" s="30"/>
    </row>
    <row r="3" spans="1:12" ht="24.95" customHeight="1">
      <c r="A3" s="12" t="s">
        <v>7</v>
      </c>
      <c r="B3" s="13" t="s">
        <v>3</v>
      </c>
      <c r="C3" s="13" t="s">
        <v>8</v>
      </c>
      <c r="D3" s="13" t="s">
        <v>4</v>
      </c>
      <c r="E3" s="13" t="s">
        <v>16</v>
      </c>
      <c r="F3" s="13" t="s">
        <v>9</v>
      </c>
      <c r="G3" s="13" t="s">
        <v>17</v>
      </c>
      <c r="H3" s="12" t="s">
        <v>23</v>
      </c>
      <c r="I3" s="13" t="s">
        <v>6</v>
      </c>
      <c r="J3" s="13" t="s">
        <v>10</v>
      </c>
      <c r="K3" s="13" t="s">
        <v>11</v>
      </c>
    </row>
    <row r="4" spans="1:12" ht="24.95" customHeight="1">
      <c r="A4" s="14" t="s">
        <v>22</v>
      </c>
      <c r="B4" s="16">
        <v>2010</v>
      </c>
      <c r="C4" s="16" t="s">
        <v>12</v>
      </c>
      <c r="D4" s="18">
        <v>60000000</v>
      </c>
      <c r="E4" s="18">
        <f>D4-H4</f>
        <v>33649784.939999998</v>
      </c>
      <c r="F4" s="18">
        <f>411244550*7.16%</f>
        <v>29445109.779999997</v>
      </c>
      <c r="G4" s="18">
        <v>36617974.899999999</v>
      </c>
      <c r="H4" s="18">
        <v>26350215.059999999</v>
      </c>
      <c r="I4" s="19">
        <v>2.5999999999999999E-2</v>
      </c>
      <c r="J4" s="16" t="s">
        <v>28</v>
      </c>
      <c r="K4" s="17">
        <v>44926</v>
      </c>
    </row>
    <row r="6" spans="1:12">
      <c r="A6" s="1"/>
      <c r="B6" s="2"/>
      <c r="C6" s="1"/>
    </row>
    <row r="7" spans="1:12" ht="23.25">
      <c r="A7" s="8"/>
      <c r="B7" s="8"/>
      <c r="C7" s="8"/>
    </row>
    <row r="8" spans="1:12" ht="23.1" customHeight="1">
      <c r="A8" s="35"/>
      <c r="B8" s="35"/>
      <c r="C8" s="35"/>
      <c r="D8" s="35"/>
      <c r="E8" s="35"/>
      <c r="F8" s="35"/>
      <c r="G8" s="35"/>
      <c r="H8" s="35"/>
    </row>
    <row r="9" spans="1:12" ht="19.5">
      <c r="A9" s="11"/>
      <c r="B9" s="11"/>
      <c r="C9" s="11"/>
      <c r="D9" s="10"/>
      <c r="E9" s="10"/>
    </row>
    <row r="13" spans="1:12" ht="19.5">
      <c r="E13" s="24"/>
      <c r="F13" s="24"/>
      <c r="G13" s="24"/>
      <c r="H13" s="24"/>
    </row>
    <row r="47" spans="1:2" ht="18">
      <c r="A47" s="22"/>
      <c r="B47" s="22"/>
    </row>
    <row r="48" spans="1:2" ht="18">
      <c r="A48" s="31"/>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4">
    <mergeCell ref="A2:B2"/>
    <mergeCell ref="C2:D2"/>
    <mergeCell ref="E2:H2"/>
    <mergeCell ref="I2: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2:L70"/>
  <sheetViews>
    <sheetView zoomScale="70" zoomScaleNormal="70" workbookViewId="0">
      <selection activeCell="F22" sqref="F22"/>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12.5" style="3" bestFit="1" customWidth="1"/>
    <col min="10" max="10" width="13.875" style="3" bestFit="1" customWidth="1"/>
    <col min="11" max="11" width="13.5" style="3" customWidth="1"/>
    <col min="12" max="16384" width="8.625" style="3"/>
  </cols>
  <sheetData>
    <row r="2" spans="1:12" ht="30" customHeight="1">
      <c r="A2" s="37" t="s">
        <v>0</v>
      </c>
      <c r="B2" s="38"/>
      <c r="C2" s="37" t="s">
        <v>1</v>
      </c>
      <c r="D2" s="38"/>
      <c r="E2" s="37" t="s">
        <v>5</v>
      </c>
      <c r="F2" s="39"/>
      <c r="G2" s="39"/>
      <c r="H2" s="38"/>
      <c r="I2" s="40" t="s">
        <v>2</v>
      </c>
      <c r="J2" s="41"/>
      <c r="K2" s="42"/>
      <c r="L2" s="4"/>
    </row>
    <row r="3" spans="1:12" ht="24.95" customHeight="1">
      <c r="A3" s="12" t="s">
        <v>7</v>
      </c>
      <c r="B3" s="12" t="s">
        <v>3</v>
      </c>
      <c r="C3" s="12" t="s">
        <v>8</v>
      </c>
      <c r="D3" s="12" t="s">
        <v>4</v>
      </c>
      <c r="E3" s="12" t="s">
        <v>16</v>
      </c>
      <c r="F3" s="12" t="s">
        <v>9</v>
      </c>
      <c r="G3" s="12" t="s">
        <v>17</v>
      </c>
      <c r="H3" s="12" t="s">
        <v>23</v>
      </c>
      <c r="I3" s="12" t="s">
        <v>6</v>
      </c>
      <c r="J3" s="12" t="s">
        <v>10</v>
      </c>
      <c r="K3" s="12" t="s">
        <v>11</v>
      </c>
      <c r="L3" s="5"/>
    </row>
    <row r="4" spans="1:12" ht="24.95" customHeight="1">
      <c r="A4" s="14" t="s">
        <v>15</v>
      </c>
      <c r="B4" s="16">
        <v>2018</v>
      </c>
      <c r="C4" s="16" t="s">
        <v>12</v>
      </c>
      <c r="D4" s="18">
        <v>42000000</v>
      </c>
      <c r="E4" s="18">
        <f>D4-H4</f>
        <v>34147220</v>
      </c>
      <c r="F4" s="18">
        <f>27900000*12.02%</f>
        <v>3353580</v>
      </c>
      <c r="G4" s="18">
        <v>42276079</v>
      </c>
      <c r="H4" s="18">
        <v>7852780</v>
      </c>
      <c r="I4" s="19">
        <v>8.5999999999999993E-2</v>
      </c>
      <c r="J4" s="16" t="s">
        <v>27</v>
      </c>
      <c r="K4" s="17">
        <v>44926</v>
      </c>
      <c r="L4" s="5"/>
    </row>
    <row r="5" spans="1:12" ht="24.95" customHeight="1">
      <c r="A5" s="14" t="s">
        <v>20</v>
      </c>
      <c r="B5" s="16">
        <v>2019</v>
      </c>
      <c r="C5" s="16" t="s">
        <v>12</v>
      </c>
      <c r="D5" s="18">
        <v>20000000</v>
      </c>
      <c r="E5" s="18">
        <f>D5-H5</f>
        <v>7120721</v>
      </c>
      <c r="F5" s="18">
        <f>0*3.96%</f>
        <v>0</v>
      </c>
      <c r="G5" s="18">
        <v>10682898</v>
      </c>
      <c r="H5" s="18">
        <v>12879279</v>
      </c>
      <c r="I5" s="19">
        <v>0.52900000000000003</v>
      </c>
      <c r="J5" s="16" t="s">
        <v>25</v>
      </c>
      <c r="K5" s="17">
        <v>44926</v>
      </c>
    </row>
    <row r="8" spans="1:12">
      <c r="A8" s="7"/>
      <c r="D8" s="6"/>
      <c r="E8" s="6"/>
    </row>
    <row r="9" spans="1:12" ht="23.1" customHeight="1">
      <c r="A9" s="35"/>
      <c r="B9" s="35"/>
      <c r="C9" s="35"/>
      <c r="D9" s="35"/>
      <c r="E9" s="35"/>
      <c r="F9" s="35"/>
      <c r="G9" s="35"/>
      <c r="H9" s="35"/>
    </row>
    <row r="12" spans="1:12" ht="15.75">
      <c r="A12" s="33"/>
      <c r="G12" s="33"/>
    </row>
    <row r="19" spans="4:8" ht="11.1" customHeight="1">
      <c r="D19" s="24"/>
      <c r="E19" s="24"/>
      <c r="F19" s="24"/>
      <c r="G19" s="24"/>
      <c r="H19" s="24"/>
    </row>
    <row r="20" spans="4:8" ht="8.1" customHeight="1">
      <c r="D20" s="24"/>
      <c r="E20" s="24"/>
      <c r="F20" s="24"/>
      <c r="G20" s="24"/>
      <c r="H20" s="24"/>
    </row>
    <row r="60" spans="1:8" ht="18">
      <c r="A60" s="22"/>
      <c r="B60" s="22"/>
      <c r="G60" s="22"/>
      <c r="H60" s="22"/>
    </row>
    <row r="61" spans="1:8" ht="18">
      <c r="A61" s="31"/>
      <c r="B61" s="10"/>
      <c r="G61" s="31"/>
      <c r="H61" s="10"/>
    </row>
    <row r="62" spans="1:8" ht="18">
      <c r="A62" s="10"/>
      <c r="B62" s="10"/>
      <c r="G62" s="10"/>
      <c r="H62" s="10"/>
    </row>
    <row r="63" spans="1:8" ht="18">
      <c r="A63" s="10"/>
      <c r="B63" s="10"/>
      <c r="G63" s="10"/>
      <c r="H63" s="10"/>
    </row>
    <row r="64" spans="1:8" ht="18">
      <c r="A64" s="10"/>
      <c r="B64" s="10"/>
      <c r="G64" s="10"/>
      <c r="H64" s="10"/>
    </row>
    <row r="65" spans="1:8" ht="18">
      <c r="A65" s="10"/>
      <c r="B65" s="10"/>
      <c r="G65" s="10"/>
      <c r="H65" s="10"/>
    </row>
    <row r="66" spans="1:8" ht="18">
      <c r="A66" s="10"/>
      <c r="B66" s="10"/>
      <c r="G66" s="10"/>
      <c r="H66" s="10"/>
    </row>
    <row r="67" spans="1:8" ht="18">
      <c r="A67" s="10"/>
      <c r="B67" s="10"/>
      <c r="G67" s="10"/>
      <c r="H67" s="10"/>
    </row>
    <row r="68" spans="1:8" ht="18">
      <c r="A68" s="10"/>
      <c r="B68" s="10"/>
      <c r="G68" s="10"/>
      <c r="H68" s="10"/>
    </row>
    <row r="69" spans="1:8" ht="18">
      <c r="A69" s="10"/>
      <c r="B69" s="10"/>
      <c r="G69" s="10"/>
      <c r="H69" s="10"/>
    </row>
    <row r="70" spans="1:8" ht="18">
      <c r="A70" s="10"/>
      <c r="B70" s="10"/>
      <c r="G70" s="10"/>
      <c r="H70" s="10"/>
    </row>
  </sheetData>
  <mergeCells count="4">
    <mergeCell ref="A2:B2"/>
    <mergeCell ref="C2:D2"/>
    <mergeCell ref="E2:H2"/>
    <mergeCell ref="I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dimension ref="A2:K112"/>
  <sheetViews>
    <sheetView topLeftCell="A12" zoomScale="70" zoomScaleNormal="70" workbookViewId="0">
      <selection activeCell="D47" sqref="D47"/>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12.625" bestFit="1" customWidth="1"/>
    <col min="10" max="10" width="14.375" bestFit="1" customWidth="1"/>
    <col min="11" max="11" width="10.75" bestFit="1" customWidth="1"/>
  </cols>
  <sheetData>
    <row r="2" spans="1:11" ht="19.5">
      <c r="A2" s="37" t="s">
        <v>0</v>
      </c>
      <c r="B2" s="38"/>
      <c r="C2" s="37" t="s">
        <v>1</v>
      </c>
      <c r="D2" s="38"/>
      <c r="E2" s="37" t="s">
        <v>5</v>
      </c>
      <c r="F2" s="39"/>
      <c r="G2" s="39"/>
      <c r="H2" s="38"/>
      <c r="I2" s="40" t="s">
        <v>2</v>
      </c>
      <c r="J2" s="41"/>
      <c r="K2" s="42"/>
    </row>
    <row r="3" spans="1:11" ht="19.5">
      <c r="A3" s="12" t="s">
        <v>7</v>
      </c>
      <c r="B3" s="12" t="s">
        <v>3</v>
      </c>
      <c r="C3" s="12" t="s">
        <v>8</v>
      </c>
      <c r="D3" s="12" t="s">
        <v>4</v>
      </c>
      <c r="E3" s="12" t="s">
        <v>16</v>
      </c>
      <c r="F3" s="12" t="s">
        <v>9</v>
      </c>
      <c r="G3" s="12" t="s">
        <v>17</v>
      </c>
      <c r="H3" s="12" t="s">
        <v>23</v>
      </c>
      <c r="I3" s="12" t="s">
        <v>6</v>
      </c>
      <c r="J3" s="12" t="s">
        <v>10</v>
      </c>
      <c r="K3" s="12" t="s">
        <v>11</v>
      </c>
    </row>
    <row r="4" spans="1:11" ht="19.5">
      <c r="A4" s="14" t="s">
        <v>32</v>
      </c>
      <c r="B4" s="16">
        <v>2003</v>
      </c>
      <c r="C4" s="16" t="s">
        <v>14</v>
      </c>
      <c r="D4" s="18">
        <v>32000000</v>
      </c>
      <c r="E4" s="18">
        <v>31477376</v>
      </c>
      <c r="F4" s="18">
        <v>49046185</v>
      </c>
      <c r="G4" s="18">
        <v>440855</v>
      </c>
      <c r="H4" s="18">
        <v>1600000</v>
      </c>
      <c r="I4" s="19">
        <v>7.4300000000000005E-2</v>
      </c>
      <c r="J4" s="16" t="s">
        <v>63</v>
      </c>
      <c r="K4" s="17">
        <v>44926</v>
      </c>
    </row>
    <row r="5" spans="1:11" ht="19.5">
      <c r="A5" s="14" t="s">
        <v>33</v>
      </c>
      <c r="B5" s="16">
        <v>2003</v>
      </c>
      <c r="C5" s="16" t="s">
        <v>14</v>
      </c>
      <c r="D5" s="18">
        <v>32000000</v>
      </c>
      <c r="E5" s="18">
        <v>30737166</v>
      </c>
      <c r="F5" s="18">
        <v>48016707</v>
      </c>
      <c r="G5" s="18">
        <v>1204991</v>
      </c>
      <c r="H5" s="18">
        <v>1440001</v>
      </c>
      <c r="I5" s="19">
        <v>9.4200000000000006E-2</v>
      </c>
      <c r="J5" s="16" t="s">
        <v>63</v>
      </c>
      <c r="K5" s="17">
        <v>44926</v>
      </c>
    </row>
    <row r="6" spans="1:11" ht="19.5">
      <c r="A6" s="14" t="s">
        <v>34</v>
      </c>
      <c r="B6" s="16">
        <v>2005</v>
      </c>
      <c r="C6" s="16" t="s">
        <v>14</v>
      </c>
      <c r="D6" s="18">
        <v>11000000</v>
      </c>
      <c r="E6" s="18">
        <v>10551864</v>
      </c>
      <c r="F6" s="18">
        <v>13835730</v>
      </c>
      <c r="G6" s="18">
        <v>416650</v>
      </c>
      <c r="H6" s="18">
        <v>544500</v>
      </c>
      <c r="I6" s="19">
        <v>4.5400000000000003E-2</v>
      </c>
      <c r="J6" s="16" t="s">
        <v>64</v>
      </c>
      <c r="K6" s="17">
        <v>44926</v>
      </c>
    </row>
    <row r="7" spans="1:11" ht="19.5">
      <c r="A7" s="14" t="s">
        <v>35</v>
      </c>
      <c r="B7" s="16">
        <v>2007</v>
      </c>
      <c r="C7" s="16" t="s">
        <v>14</v>
      </c>
      <c r="D7" s="18">
        <v>11500000</v>
      </c>
      <c r="E7" s="18">
        <v>11398075</v>
      </c>
      <c r="F7" s="18">
        <v>20640452</v>
      </c>
      <c r="G7" s="18">
        <v>2168984</v>
      </c>
      <c r="H7" s="18">
        <v>534750</v>
      </c>
      <c r="I7" s="19">
        <v>0.1205</v>
      </c>
      <c r="J7" s="16" t="s">
        <v>65</v>
      </c>
      <c r="K7" s="17">
        <v>44926</v>
      </c>
    </row>
    <row r="8" spans="1:11" ht="19.5">
      <c r="A8" s="14" t="s">
        <v>36</v>
      </c>
      <c r="B8" s="16">
        <v>2007</v>
      </c>
      <c r="C8" s="16" t="s">
        <v>14</v>
      </c>
      <c r="D8" s="18">
        <v>13500000</v>
      </c>
      <c r="E8" s="18">
        <v>12912863</v>
      </c>
      <c r="F8" s="18">
        <v>19033718</v>
      </c>
      <c r="G8" s="18">
        <v>2327027</v>
      </c>
      <c r="H8" s="18">
        <v>668250</v>
      </c>
      <c r="I8" s="19">
        <v>7.9100000000000004E-2</v>
      </c>
      <c r="J8" s="16" t="s">
        <v>65</v>
      </c>
      <c r="K8" s="17">
        <v>44926</v>
      </c>
    </row>
    <row r="9" spans="1:11" ht="19.5">
      <c r="A9" s="14" t="s">
        <v>37</v>
      </c>
      <c r="B9" s="16">
        <v>2007</v>
      </c>
      <c r="C9" s="16" t="s">
        <v>14</v>
      </c>
      <c r="D9" s="18">
        <v>2000000</v>
      </c>
      <c r="E9" s="18">
        <v>1980050</v>
      </c>
      <c r="F9" s="18">
        <v>4235841</v>
      </c>
      <c r="G9" s="18">
        <v>514847</v>
      </c>
      <c r="H9" s="18">
        <v>52000</v>
      </c>
      <c r="I9" s="19">
        <v>0.1163</v>
      </c>
      <c r="J9" s="16" t="s">
        <v>65</v>
      </c>
      <c r="K9" s="17">
        <v>44926</v>
      </c>
    </row>
    <row r="10" spans="1:11" ht="19.5">
      <c r="A10" s="14" t="s">
        <v>38</v>
      </c>
      <c r="B10" s="16">
        <v>2008</v>
      </c>
      <c r="C10" s="16" t="s">
        <v>14</v>
      </c>
      <c r="D10" s="18">
        <v>9500000</v>
      </c>
      <c r="E10" s="18">
        <v>9153955</v>
      </c>
      <c r="F10" s="18">
        <v>17885735</v>
      </c>
      <c r="G10" s="18">
        <v>3110840</v>
      </c>
      <c r="H10" s="18">
        <v>658350</v>
      </c>
      <c r="I10" s="19">
        <v>0.15759999999999999</v>
      </c>
      <c r="J10" s="16" t="s">
        <v>66</v>
      </c>
      <c r="K10" s="17">
        <v>44926</v>
      </c>
    </row>
    <row r="11" spans="1:11" ht="19.5">
      <c r="A11" s="14" t="s">
        <v>39</v>
      </c>
      <c r="B11" s="16">
        <v>2008</v>
      </c>
      <c r="C11" s="16" t="s">
        <v>14</v>
      </c>
      <c r="D11" s="18">
        <v>11500000</v>
      </c>
      <c r="E11" s="18">
        <v>10546541</v>
      </c>
      <c r="F11" s="18">
        <v>15754414</v>
      </c>
      <c r="G11" s="18">
        <v>4920233</v>
      </c>
      <c r="H11" s="18">
        <v>997050</v>
      </c>
      <c r="I11" s="19">
        <v>0.11210000000000001</v>
      </c>
      <c r="J11" s="16" t="s">
        <v>66</v>
      </c>
      <c r="K11" s="17">
        <v>44926</v>
      </c>
    </row>
    <row r="12" spans="1:11" ht="19.5">
      <c r="A12" s="14" t="s">
        <v>40</v>
      </c>
      <c r="B12" s="16">
        <v>2008</v>
      </c>
      <c r="C12" s="16" t="s">
        <v>14</v>
      </c>
      <c r="D12" s="18">
        <v>2000000</v>
      </c>
      <c r="E12" s="18">
        <v>1987228</v>
      </c>
      <c r="F12" s="18">
        <v>4427319</v>
      </c>
      <c r="G12" s="18">
        <v>738035</v>
      </c>
      <c r="H12" s="18">
        <v>50200</v>
      </c>
      <c r="I12" s="19">
        <v>0.14990000000000001</v>
      </c>
      <c r="J12" s="16" t="s">
        <v>66</v>
      </c>
      <c r="K12" s="17">
        <v>44926</v>
      </c>
    </row>
    <row r="13" spans="1:11" ht="19.5">
      <c r="A13" s="14" t="s">
        <v>41</v>
      </c>
      <c r="B13" s="16">
        <v>2009</v>
      </c>
      <c r="C13" s="16" t="s">
        <v>14</v>
      </c>
      <c r="D13" s="18">
        <v>6750000</v>
      </c>
      <c r="E13" s="18">
        <v>6314221</v>
      </c>
      <c r="F13" s="18">
        <v>11216120</v>
      </c>
      <c r="G13" s="18">
        <v>3929997</v>
      </c>
      <c r="H13" s="18">
        <v>553500</v>
      </c>
      <c r="I13" s="19">
        <v>0.15529999999999999</v>
      </c>
      <c r="J13" s="16" t="s">
        <v>67</v>
      </c>
      <c r="K13" s="17">
        <v>44926</v>
      </c>
    </row>
    <row r="14" spans="1:11" ht="19.5">
      <c r="A14" s="14" t="s">
        <v>43</v>
      </c>
      <c r="B14" s="16">
        <v>2009</v>
      </c>
      <c r="C14" s="16" t="s">
        <v>14</v>
      </c>
      <c r="D14" s="18">
        <v>6750000</v>
      </c>
      <c r="E14" s="18">
        <v>6022782</v>
      </c>
      <c r="F14" s="18">
        <v>8880113</v>
      </c>
      <c r="G14" s="18">
        <v>2952062</v>
      </c>
      <c r="H14" s="18">
        <v>745875</v>
      </c>
      <c r="I14" s="19">
        <v>0.12970000000000001</v>
      </c>
      <c r="J14" s="16" t="s">
        <v>67</v>
      </c>
      <c r="K14" s="17">
        <v>44926</v>
      </c>
    </row>
    <row r="15" spans="1:11" ht="19.5">
      <c r="A15" s="14" t="s">
        <v>44</v>
      </c>
      <c r="B15" s="16">
        <v>2009</v>
      </c>
      <c r="C15" s="16" t="s">
        <v>14</v>
      </c>
      <c r="D15" s="18">
        <v>1500000</v>
      </c>
      <c r="E15" s="18">
        <v>1383930</v>
      </c>
      <c r="F15" s="18">
        <v>1431656</v>
      </c>
      <c r="G15" s="18">
        <v>1211679</v>
      </c>
      <c r="H15" s="18">
        <v>122250</v>
      </c>
      <c r="I15" s="19">
        <v>9.0800000000000006E-2</v>
      </c>
      <c r="J15" s="16" t="s">
        <v>67</v>
      </c>
      <c r="K15" s="17">
        <v>44926</v>
      </c>
    </row>
    <row r="16" spans="1:11" ht="19.5">
      <c r="A16" s="14" t="s">
        <v>42</v>
      </c>
      <c r="B16" s="16">
        <v>2009</v>
      </c>
      <c r="C16" s="16" t="s">
        <v>14</v>
      </c>
      <c r="D16" s="18">
        <v>750000</v>
      </c>
      <c r="E16" s="18">
        <v>746894</v>
      </c>
      <c r="F16" s="18">
        <v>1250690</v>
      </c>
      <c r="G16" s="18">
        <v>210002</v>
      </c>
      <c r="H16" s="18">
        <v>14850</v>
      </c>
      <c r="I16" s="19">
        <v>0.12720000000000001</v>
      </c>
      <c r="J16" s="16" t="s">
        <v>67</v>
      </c>
      <c r="K16" s="17">
        <v>44926</v>
      </c>
    </row>
    <row r="17" spans="1:11" ht="19.5">
      <c r="A17" s="14" t="s">
        <v>45</v>
      </c>
      <c r="B17" s="16">
        <v>2010</v>
      </c>
      <c r="C17" s="16" t="s">
        <v>14</v>
      </c>
      <c r="D17" s="18">
        <v>8400000</v>
      </c>
      <c r="E17" s="18">
        <v>7524193</v>
      </c>
      <c r="F17" s="18">
        <v>13401268</v>
      </c>
      <c r="G17" s="18">
        <v>5503049</v>
      </c>
      <c r="H17" s="18">
        <v>999600</v>
      </c>
      <c r="I17" s="19">
        <v>0.1673</v>
      </c>
      <c r="J17" s="16" t="s">
        <v>68</v>
      </c>
      <c r="K17" s="17">
        <v>44926</v>
      </c>
    </row>
    <row r="18" spans="1:11" ht="19.5">
      <c r="A18" s="14" t="s">
        <v>46</v>
      </c>
      <c r="B18" s="16">
        <v>2010</v>
      </c>
      <c r="C18" s="16" t="s">
        <v>14</v>
      </c>
      <c r="D18" s="18">
        <v>6700000</v>
      </c>
      <c r="E18" s="18">
        <v>6051636</v>
      </c>
      <c r="F18" s="18">
        <v>8688348</v>
      </c>
      <c r="G18" s="18">
        <v>3027105</v>
      </c>
      <c r="H18" s="18">
        <v>666650</v>
      </c>
      <c r="I18" s="19">
        <v>0.13159999999999999</v>
      </c>
      <c r="J18" s="16" t="s">
        <v>68</v>
      </c>
      <c r="K18" s="17">
        <v>44926</v>
      </c>
    </row>
    <row r="19" spans="1:11" ht="19.5">
      <c r="A19" s="14" t="s">
        <v>47</v>
      </c>
      <c r="B19" s="16">
        <v>2010</v>
      </c>
      <c r="C19" s="16" t="s">
        <v>14</v>
      </c>
      <c r="D19" s="18">
        <v>1700000</v>
      </c>
      <c r="E19" s="18">
        <v>1533210</v>
      </c>
      <c r="F19" s="18">
        <v>1519146</v>
      </c>
      <c r="G19" s="18">
        <v>1581467</v>
      </c>
      <c r="H19" s="18">
        <v>173400</v>
      </c>
      <c r="I19" s="19">
        <v>0.107</v>
      </c>
      <c r="J19" s="16" t="s">
        <v>68</v>
      </c>
      <c r="K19" s="17">
        <v>44926</v>
      </c>
    </row>
    <row r="20" spans="1:11" ht="19.5">
      <c r="A20" s="14" t="s">
        <v>48</v>
      </c>
      <c r="B20" s="16">
        <v>2010</v>
      </c>
      <c r="C20" s="16" t="s">
        <v>14</v>
      </c>
      <c r="D20" s="18">
        <v>3400000</v>
      </c>
      <c r="E20" s="18">
        <v>3306032</v>
      </c>
      <c r="F20" s="18">
        <v>4699475</v>
      </c>
      <c r="G20" s="18">
        <v>1419767</v>
      </c>
      <c r="H20" s="18">
        <v>132600</v>
      </c>
      <c r="I20" s="19">
        <v>0.11600000000000001</v>
      </c>
      <c r="J20" s="16" t="s">
        <v>68</v>
      </c>
      <c r="K20" s="17">
        <v>44926</v>
      </c>
    </row>
    <row r="21" spans="1:11" ht="19.5">
      <c r="A21" s="14" t="s">
        <v>49</v>
      </c>
      <c r="B21" s="16">
        <v>2011</v>
      </c>
      <c r="C21" s="16" t="s">
        <v>14</v>
      </c>
      <c r="D21" s="18">
        <v>7500000</v>
      </c>
      <c r="E21" s="18">
        <v>6599927</v>
      </c>
      <c r="F21" s="18">
        <v>10961678</v>
      </c>
      <c r="G21" s="18">
        <v>5389746</v>
      </c>
      <c r="H21" s="18">
        <v>978750</v>
      </c>
      <c r="I21" s="19">
        <v>0.16600000000000001</v>
      </c>
      <c r="J21" s="16" t="s">
        <v>69</v>
      </c>
      <c r="K21" s="17">
        <v>44926</v>
      </c>
    </row>
    <row r="22" spans="1:11" ht="19.5">
      <c r="A22" s="14" t="s">
        <v>50</v>
      </c>
      <c r="B22" s="16">
        <v>2011</v>
      </c>
      <c r="C22" s="16" t="s">
        <v>14</v>
      </c>
      <c r="D22" s="18">
        <v>6000000</v>
      </c>
      <c r="E22" s="18">
        <v>5064161</v>
      </c>
      <c r="F22" s="18">
        <v>7008842</v>
      </c>
      <c r="G22" s="18">
        <v>3405322</v>
      </c>
      <c r="H22" s="18">
        <v>957000</v>
      </c>
      <c r="I22" s="19">
        <v>0.14349999999999999</v>
      </c>
      <c r="J22" s="16" t="s">
        <v>69</v>
      </c>
      <c r="K22" s="17">
        <v>44926</v>
      </c>
    </row>
    <row r="23" spans="1:11" ht="19.5">
      <c r="A23" s="14" t="s">
        <v>51</v>
      </c>
      <c r="B23" s="16">
        <v>2011</v>
      </c>
      <c r="C23" s="16" t="s">
        <v>14</v>
      </c>
      <c r="D23" s="18">
        <v>1500000</v>
      </c>
      <c r="E23" s="18">
        <v>1313234</v>
      </c>
      <c r="F23" s="18">
        <v>1478646</v>
      </c>
      <c r="G23" s="18">
        <v>1579557</v>
      </c>
      <c r="H23" s="18">
        <v>192750</v>
      </c>
      <c r="I23" s="19">
        <v>0.1331</v>
      </c>
      <c r="J23" s="16" t="s">
        <v>69</v>
      </c>
      <c r="K23" s="17">
        <v>44926</v>
      </c>
    </row>
    <row r="24" spans="1:11" ht="19.5">
      <c r="A24" s="14" t="s">
        <v>52</v>
      </c>
      <c r="B24" s="16">
        <v>2011</v>
      </c>
      <c r="C24" s="16" t="s">
        <v>14</v>
      </c>
      <c r="D24" s="18">
        <v>3000000</v>
      </c>
      <c r="E24" s="18">
        <v>2813347</v>
      </c>
      <c r="F24" s="18">
        <v>3840035</v>
      </c>
      <c r="G24" s="18">
        <v>1684437</v>
      </c>
      <c r="H24" s="18">
        <v>224700</v>
      </c>
      <c r="I24" s="19">
        <v>0.1318</v>
      </c>
      <c r="J24" s="16" t="s">
        <v>69</v>
      </c>
      <c r="K24" s="17">
        <v>44926</v>
      </c>
    </row>
    <row r="25" spans="1:11" ht="19.5">
      <c r="A25" s="14" t="s">
        <v>53</v>
      </c>
      <c r="B25" s="16">
        <v>2013</v>
      </c>
      <c r="C25" s="16" t="s">
        <v>14</v>
      </c>
      <c r="D25" s="18">
        <v>14400000</v>
      </c>
      <c r="E25" s="18">
        <v>13429880</v>
      </c>
      <c r="F25" s="18">
        <v>12421056</v>
      </c>
      <c r="G25" s="18">
        <v>17637122</v>
      </c>
      <c r="H25" s="18">
        <v>1056299</v>
      </c>
      <c r="I25" s="19">
        <v>0.1598</v>
      </c>
      <c r="J25" s="16" t="s">
        <v>70</v>
      </c>
      <c r="K25" s="17">
        <v>44926</v>
      </c>
    </row>
    <row r="26" spans="1:11" ht="19.5">
      <c r="A26" s="14" t="s">
        <v>54</v>
      </c>
      <c r="B26" s="16">
        <v>2013</v>
      </c>
      <c r="C26" s="16" t="s">
        <v>14</v>
      </c>
      <c r="D26" s="18">
        <v>11500000</v>
      </c>
      <c r="E26" s="18">
        <v>10324654</v>
      </c>
      <c r="F26" s="18">
        <v>12389918</v>
      </c>
      <c r="G26" s="18">
        <v>8969029</v>
      </c>
      <c r="H26" s="18">
        <v>1175346</v>
      </c>
      <c r="I26" s="19">
        <v>0.17050000000000001</v>
      </c>
      <c r="J26" s="16" t="s">
        <v>70</v>
      </c>
      <c r="K26" s="17">
        <v>44926</v>
      </c>
    </row>
    <row r="27" spans="1:11" ht="19.5">
      <c r="A27" s="14" t="s">
        <v>55</v>
      </c>
      <c r="B27" s="16">
        <v>2013</v>
      </c>
      <c r="C27" s="16" t="s">
        <v>14</v>
      </c>
      <c r="D27" s="18">
        <v>2900000</v>
      </c>
      <c r="E27" s="18">
        <v>2691200</v>
      </c>
      <c r="F27" s="18">
        <v>1888376</v>
      </c>
      <c r="G27" s="18">
        <v>4559490</v>
      </c>
      <c r="H27" s="18">
        <v>208800</v>
      </c>
      <c r="I27" s="19">
        <v>0.16239999999999999</v>
      </c>
      <c r="J27" s="16" t="s">
        <v>70</v>
      </c>
      <c r="K27" s="17">
        <v>44926</v>
      </c>
    </row>
    <row r="28" spans="1:11" ht="19.5">
      <c r="A28" s="14" t="s">
        <v>56</v>
      </c>
      <c r="B28" s="16">
        <v>2014</v>
      </c>
      <c r="C28" s="16" t="s">
        <v>14</v>
      </c>
      <c r="D28" s="18">
        <v>29000000</v>
      </c>
      <c r="E28" s="18">
        <v>26788470</v>
      </c>
      <c r="F28" s="18">
        <v>22297323</v>
      </c>
      <c r="G28" s="18">
        <v>35333999</v>
      </c>
      <c r="H28" s="18">
        <v>2275106</v>
      </c>
      <c r="I28" s="19">
        <v>0.1638</v>
      </c>
      <c r="J28" s="16" t="s">
        <v>71</v>
      </c>
      <c r="K28" s="17">
        <v>44926</v>
      </c>
    </row>
    <row r="29" spans="1:11" ht="19.5">
      <c r="A29" s="14" t="s">
        <v>57</v>
      </c>
      <c r="B29" s="16">
        <v>2017</v>
      </c>
      <c r="C29" s="16" t="s">
        <v>14</v>
      </c>
      <c r="D29" s="18">
        <v>20000000</v>
      </c>
      <c r="E29" s="18">
        <v>15993131</v>
      </c>
      <c r="F29" s="18">
        <v>4424089</v>
      </c>
      <c r="G29" s="18">
        <v>26280580</v>
      </c>
      <c r="H29" s="18">
        <v>4026640</v>
      </c>
      <c r="I29" s="19">
        <v>0.2397</v>
      </c>
      <c r="J29" s="16" t="s">
        <v>72</v>
      </c>
      <c r="K29" s="17">
        <v>44926</v>
      </c>
    </row>
    <row r="30" spans="1:11" ht="19.5">
      <c r="A30" s="14" t="s">
        <v>58</v>
      </c>
      <c r="B30" s="16">
        <v>2018</v>
      </c>
      <c r="C30" s="16" t="s">
        <v>14</v>
      </c>
      <c r="D30" s="18">
        <v>60000000</v>
      </c>
      <c r="E30" s="18">
        <v>44354643</v>
      </c>
      <c r="F30" s="18">
        <v>7569324</v>
      </c>
      <c r="G30" s="18">
        <v>64986964</v>
      </c>
      <c r="H30" s="18">
        <v>15650997</v>
      </c>
      <c r="I30" s="19">
        <v>0.2797</v>
      </c>
      <c r="J30" s="16" t="s">
        <v>73</v>
      </c>
      <c r="K30" s="17">
        <v>44926</v>
      </c>
    </row>
    <row r="31" spans="1:11" ht="19.5">
      <c r="A31" s="14" t="s">
        <v>59</v>
      </c>
      <c r="B31" s="16">
        <v>2019</v>
      </c>
      <c r="C31" s="16" t="s">
        <v>14</v>
      </c>
      <c r="D31" s="18">
        <v>25000000</v>
      </c>
      <c r="E31" s="18">
        <v>16888211</v>
      </c>
      <c r="F31" s="18">
        <v>2027095</v>
      </c>
      <c r="G31" s="18">
        <v>22057608</v>
      </c>
      <c r="H31" s="18">
        <v>8111789</v>
      </c>
      <c r="I31" s="19">
        <v>0.38650000000000001</v>
      </c>
      <c r="J31" s="16" t="s">
        <v>74</v>
      </c>
      <c r="K31" s="17">
        <v>44926</v>
      </c>
    </row>
    <row r="32" spans="1:11" ht="19.5">
      <c r="A32" s="14" t="s">
        <v>60</v>
      </c>
      <c r="B32" s="16">
        <v>2021</v>
      </c>
      <c r="C32" s="16" t="s">
        <v>14</v>
      </c>
      <c r="D32" s="18">
        <v>35000000</v>
      </c>
      <c r="E32" s="18">
        <v>9957500</v>
      </c>
      <c r="F32" s="18">
        <v>409726</v>
      </c>
      <c r="G32" s="18">
        <v>9978745</v>
      </c>
      <c r="H32" s="18">
        <v>25042500</v>
      </c>
      <c r="I32" s="19">
        <v>0.1283</v>
      </c>
      <c r="J32" s="16" t="s">
        <v>75</v>
      </c>
      <c r="K32" s="17">
        <v>44926</v>
      </c>
    </row>
    <row r="33" spans="1:11" ht="19.5">
      <c r="A33" s="14" t="s">
        <v>62</v>
      </c>
      <c r="B33" s="16">
        <v>2009</v>
      </c>
      <c r="C33" s="16" t="s">
        <v>14</v>
      </c>
      <c r="D33" s="18">
        <v>4000000</v>
      </c>
      <c r="E33" s="18">
        <v>4111211</v>
      </c>
      <c r="F33" s="18">
        <v>7304716</v>
      </c>
      <c r="G33" s="18">
        <v>2157821</v>
      </c>
      <c r="H33" s="18">
        <v>162800</v>
      </c>
      <c r="I33" s="19">
        <v>0.2334</v>
      </c>
      <c r="J33" s="16" t="s">
        <v>76</v>
      </c>
      <c r="K33" s="17">
        <v>44926</v>
      </c>
    </row>
    <row r="34" spans="1:11" ht="23.25">
      <c r="A34" s="43"/>
      <c r="B34" s="44"/>
      <c r="C34" s="44"/>
      <c r="D34" s="44"/>
      <c r="E34" s="44"/>
      <c r="F34" s="44"/>
      <c r="G34" s="44"/>
      <c r="H34" s="44"/>
    </row>
    <row r="35" spans="1:11" ht="19.5">
      <c r="A35" s="14" t="s">
        <v>61</v>
      </c>
      <c r="B35" s="16"/>
      <c r="C35" s="16" t="s">
        <v>14</v>
      </c>
      <c r="D35" s="18">
        <f>SUM(D4:D33)</f>
        <v>380750000</v>
      </c>
      <c r="E35" s="18">
        <f>SUM(E4:E33)</f>
        <v>313957585</v>
      </c>
      <c r="F35" s="18">
        <f>SUM(F4:F33)</f>
        <v>337983741</v>
      </c>
      <c r="G35" s="18">
        <f>SUM(G4:G33)</f>
        <v>239698010</v>
      </c>
      <c r="H35" s="18">
        <f>SUM(H4:H33)</f>
        <v>70017303</v>
      </c>
      <c r="I35" s="19">
        <v>0.1186</v>
      </c>
      <c r="J35" s="16" t="s">
        <v>77</v>
      </c>
      <c r="K35" s="17"/>
    </row>
    <row r="40" spans="1:11" ht="23.1" customHeight="1">
      <c r="A40" s="35"/>
      <c r="B40" s="35"/>
      <c r="C40" s="35"/>
      <c r="D40" s="35"/>
      <c r="E40" s="35"/>
      <c r="F40" s="35"/>
      <c r="G40" s="35"/>
      <c r="H40" s="35"/>
    </row>
    <row r="41" spans="1:11" ht="13.5" customHeight="1">
      <c r="A41" s="35"/>
      <c r="B41" s="35"/>
      <c r="C41" s="35"/>
      <c r="D41" s="35"/>
      <c r="E41" s="35"/>
      <c r="F41" s="35"/>
      <c r="G41" s="35"/>
      <c r="H41" s="35"/>
    </row>
    <row r="102" spans="1:2" ht="18">
      <c r="A102" s="22"/>
      <c r="B102" s="22"/>
    </row>
    <row r="103" spans="1:2" ht="18">
      <c r="A103" s="31"/>
      <c r="B103" s="10"/>
    </row>
    <row r="104" spans="1:2" ht="18">
      <c r="A104" s="10"/>
      <c r="B104" s="10"/>
    </row>
    <row r="105" spans="1:2" ht="18">
      <c r="A105" s="10"/>
      <c r="B105" s="10"/>
    </row>
    <row r="106" spans="1:2" ht="18">
      <c r="A106" s="10"/>
      <c r="B106" s="10"/>
    </row>
    <row r="107" spans="1:2" ht="18">
      <c r="A107" s="10"/>
      <c r="B107" s="10"/>
    </row>
    <row r="108" spans="1:2" ht="18">
      <c r="A108" s="10"/>
      <c r="B108" s="10"/>
    </row>
    <row r="109" spans="1:2" ht="18">
      <c r="A109" s="10"/>
      <c r="B109" s="10"/>
    </row>
    <row r="110" spans="1:2" ht="18">
      <c r="A110" s="10"/>
      <c r="B110" s="10"/>
    </row>
    <row r="111" spans="1:2" ht="18">
      <c r="A111" s="10"/>
      <c r="B111" s="10"/>
    </row>
    <row r="112" spans="1:2" ht="18">
      <c r="A112" s="10"/>
      <c r="B112" s="10"/>
    </row>
  </sheetData>
  <mergeCells count="5">
    <mergeCell ref="I2:K2"/>
    <mergeCell ref="A34:H34"/>
    <mergeCell ref="A2:B2"/>
    <mergeCell ref="C2:D2"/>
    <mergeCell ref="E2:H2"/>
  </mergeCells>
  <phoneticPr fontId="3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dimension ref="A2:K97"/>
  <sheetViews>
    <sheetView tabSelected="1" zoomScale="70" zoomScaleNormal="70" workbookViewId="0">
      <selection activeCell="L46" sqref="L46"/>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16.25" bestFit="1" customWidth="1"/>
    <col min="10" max="10" width="17.625" bestFit="1" customWidth="1"/>
    <col min="11" max="11" width="14" bestFit="1" customWidth="1"/>
  </cols>
  <sheetData>
    <row r="2" spans="1:11" ht="19.5">
      <c r="A2" s="37" t="s">
        <v>0</v>
      </c>
      <c r="B2" s="38"/>
      <c r="C2" s="37" t="s">
        <v>1</v>
      </c>
      <c r="D2" s="38"/>
      <c r="E2" s="37" t="s">
        <v>5</v>
      </c>
      <c r="F2" s="39"/>
      <c r="G2" s="39"/>
      <c r="H2" s="38"/>
      <c r="I2" s="40" t="s">
        <v>2</v>
      </c>
      <c r="J2" s="41"/>
      <c r="K2" s="42"/>
    </row>
    <row r="3" spans="1:11" ht="19.5">
      <c r="A3" s="12" t="s">
        <v>7</v>
      </c>
      <c r="B3" s="12" t="s">
        <v>3</v>
      </c>
      <c r="C3" s="12" t="s">
        <v>8</v>
      </c>
      <c r="D3" s="12" t="s">
        <v>4</v>
      </c>
      <c r="E3" s="12" t="s">
        <v>16</v>
      </c>
      <c r="F3" s="12" t="s">
        <v>9</v>
      </c>
      <c r="G3" s="12" t="s">
        <v>17</v>
      </c>
      <c r="H3" s="12" t="s">
        <v>23</v>
      </c>
      <c r="I3" s="12" t="s">
        <v>6</v>
      </c>
      <c r="J3" s="12" t="s">
        <v>10</v>
      </c>
      <c r="K3" s="12" t="s">
        <v>11</v>
      </c>
    </row>
    <row r="4" spans="1:11" ht="19.5">
      <c r="A4" s="14" t="s">
        <v>78</v>
      </c>
      <c r="B4" s="16">
        <v>2003</v>
      </c>
      <c r="C4" s="16" t="s">
        <v>14</v>
      </c>
      <c r="D4" s="18">
        <v>16500000</v>
      </c>
      <c r="E4" s="18">
        <v>15592500</v>
      </c>
      <c r="F4" s="18">
        <v>25852136</v>
      </c>
      <c r="G4" s="18">
        <v>55322</v>
      </c>
      <c r="H4" s="18">
        <f>D4-E4</f>
        <v>907500</v>
      </c>
      <c r="I4" s="19">
        <v>8.6999999999999994E-2</v>
      </c>
      <c r="J4" s="16" t="s">
        <v>98</v>
      </c>
      <c r="K4" s="17">
        <v>44926</v>
      </c>
    </row>
    <row r="5" spans="1:11" ht="19.5">
      <c r="A5" s="14" t="s">
        <v>79</v>
      </c>
      <c r="B5" s="16">
        <v>2003</v>
      </c>
      <c r="C5" s="16" t="s">
        <v>14</v>
      </c>
      <c r="D5" s="18">
        <v>8500000</v>
      </c>
      <c r="E5" s="18">
        <v>8351250</v>
      </c>
      <c r="F5" s="18">
        <v>13213233</v>
      </c>
      <c r="G5" s="18">
        <v>144877</v>
      </c>
      <c r="H5" s="18">
        <f t="shared" ref="H5:H22" si="0">D5-E5</f>
        <v>148750</v>
      </c>
      <c r="I5" s="19">
        <v>6.6000000000000003E-2</v>
      </c>
      <c r="J5" s="16" t="s">
        <v>99</v>
      </c>
      <c r="K5" s="17">
        <v>44926</v>
      </c>
    </row>
    <row r="6" spans="1:11" ht="19.5">
      <c r="A6" s="14" t="s">
        <v>80</v>
      </c>
      <c r="B6" s="16">
        <v>2003</v>
      </c>
      <c r="C6" s="16" t="s">
        <v>14</v>
      </c>
      <c r="D6" s="18">
        <v>3000000</v>
      </c>
      <c r="E6" s="18">
        <v>2820000</v>
      </c>
      <c r="F6" s="18">
        <v>3979272</v>
      </c>
      <c r="G6" s="18">
        <v>30132</v>
      </c>
      <c r="H6" s="18">
        <f t="shared" si="0"/>
        <v>180000</v>
      </c>
      <c r="I6" s="19">
        <v>5.8999999999999997E-2</v>
      </c>
      <c r="J6" s="16" t="s">
        <v>100</v>
      </c>
      <c r="K6" s="17">
        <v>44926</v>
      </c>
    </row>
    <row r="7" spans="1:11" ht="19.5">
      <c r="A7" s="14" t="s">
        <v>81</v>
      </c>
      <c r="B7" s="16">
        <v>2006</v>
      </c>
      <c r="C7" s="16" t="s">
        <v>14</v>
      </c>
      <c r="D7" s="18">
        <v>12000000</v>
      </c>
      <c r="E7" s="18">
        <v>11640000</v>
      </c>
      <c r="F7" s="18">
        <v>19563876</v>
      </c>
      <c r="G7" s="18">
        <v>1032661</v>
      </c>
      <c r="H7" s="18">
        <f t="shared" si="0"/>
        <v>360000</v>
      </c>
      <c r="I7" s="19">
        <v>0.10100000000000001</v>
      </c>
      <c r="J7" s="16" t="s">
        <v>101</v>
      </c>
      <c r="K7" s="17">
        <v>44926</v>
      </c>
    </row>
    <row r="8" spans="1:11" ht="19.5">
      <c r="A8" s="14" t="s">
        <v>82</v>
      </c>
      <c r="B8" s="16">
        <v>2006</v>
      </c>
      <c r="C8" s="16" t="s">
        <v>14</v>
      </c>
      <c r="D8" s="18">
        <v>1900000</v>
      </c>
      <c r="E8" s="18">
        <v>1824000</v>
      </c>
      <c r="F8" s="18">
        <v>2345826</v>
      </c>
      <c r="G8" s="18">
        <v>93685</v>
      </c>
      <c r="H8" s="18">
        <f t="shared" si="0"/>
        <v>76000</v>
      </c>
      <c r="I8" s="19">
        <v>6.5000000000000002E-2</v>
      </c>
      <c r="J8" s="16" t="s">
        <v>24</v>
      </c>
      <c r="K8" s="17">
        <v>44926</v>
      </c>
    </row>
    <row r="9" spans="1:11" ht="19.5">
      <c r="A9" s="14" t="s">
        <v>83</v>
      </c>
      <c r="B9" s="16">
        <v>2006</v>
      </c>
      <c r="C9" s="16" t="s">
        <v>14</v>
      </c>
      <c r="D9" s="18">
        <v>4600000</v>
      </c>
      <c r="E9" s="18">
        <v>4508000</v>
      </c>
      <c r="F9" s="18">
        <v>8157948</v>
      </c>
      <c r="G9" s="18">
        <v>1468825</v>
      </c>
      <c r="H9" s="18">
        <f t="shared" si="0"/>
        <v>92000</v>
      </c>
      <c r="I9" s="19">
        <v>0.11</v>
      </c>
      <c r="J9" s="16" t="s">
        <v>102</v>
      </c>
      <c r="K9" s="17">
        <v>44926</v>
      </c>
    </row>
    <row r="10" spans="1:11" ht="19.5">
      <c r="A10" s="14" t="s">
        <v>84</v>
      </c>
      <c r="B10" s="16">
        <v>2008</v>
      </c>
      <c r="C10" s="16" t="s">
        <v>14</v>
      </c>
      <c r="D10" s="18">
        <v>23000000</v>
      </c>
      <c r="E10" s="18">
        <v>22655000</v>
      </c>
      <c r="F10" s="18">
        <v>17899189</v>
      </c>
      <c r="G10" s="18">
        <v>15053158</v>
      </c>
      <c r="H10" s="18">
        <f t="shared" si="0"/>
        <v>345000</v>
      </c>
      <c r="I10" s="19">
        <v>4.7E-2</v>
      </c>
      <c r="J10" s="16" t="s">
        <v>25</v>
      </c>
      <c r="K10" s="17">
        <v>44926</v>
      </c>
    </row>
    <row r="11" spans="1:11" ht="19.5">
      <c r="A11" s="14" t="s">
        <v>85</v>
      </c>
      <c r="B11" s="16">
        <v>2011</v>
      </c>
      <c r="C11" s="16" t="s">
        <v>14</v>
      </c>
      <c r="D11" s="18">
        <v>11000000</v>
      </c>
      <c r="E11" s="18">
        <v>10450000</v>
      </c>
      <c r="F11" s="18">
        <v>19526017</v>
      </c>
      <c r="G11" s="18">
        <v>14272770</v>
      </c>
      <c r="H11" s="18">
        <f t="shared" si="0"/>
        <v>550000</v>
      </c>
      <c r="I11" s="19">
        <v>0.215</v>
      </c>
      <c r="J11" s="16" t="s">
        <v>103</v>
      </c>
      <c r="K11" s="17">
        <v>44926</v>
      </c>
    </row>
    <row r="12" spans="1:11" ht="19.5">
      <c r="A12" s="14" t="s">
        <v>86</v>
      </c>
      <c r="B12" s="16">
        <v>2011</v>
      </c>
      <c r="C12" s="16" t="s">
        <v>14</v>
      </c>
      <c r="D12" s="18">
        <v>22000000</v>
      </c>
      <c r="E12" s="18">
        <v>18755000</v>
      </c>
      <c r="F12" s="18">
        <v>26210369</v>
      </c>
      <c r="G12" s="18">
        <v>14411943</v>
      </c>
      <c r="H12" s="18">
        <f t="shared" si="0"/>
        <v>3245000</v>
      </c>
      <c r="I12" s="19">
        <v>0.17599999999999999</v>
      </c>
      <c r="J12" s="16" t="s">
        <v>104</v>
      </c>
      <c r="K12" s="17">
        <v>44926</v>
      </c>
    </row>
    <row r="13" spans="1:11" ht="19.5">
      <c r="A13" s="14" t="s">
        <v>87</v>
      </c>
      <c r="B13" s="16">
        <v>2011</v>
      </c>
      <c r="C13" s="16" t="s">
        <v>14</v>
      </c>
      <c r="D13" s="18">
        <v>3500000</v>
      </c>
      <c r="E13" s="18">
        <v>2975000</v>
      </c>
      <c r="F13" s="18">
        <v>3185409</v>
      </c>
      <c r="G13" s="18">
        <v>1794604</v>
      </c>
      <c r="H13" s="18">
        <f t="shared" si="0"/>
        <v>525000</v>
      </c>
      <c r="I13" s="19">
        <v>0.125</v>
      </c>
      <c r="J13" s="16" t="s">
        <v>98</v>
      </c>
      <c r="K13" s="17">
        <v>44926</v>
      </c>
    </row>
    <row r="14" spans="1:11" ht="19.5">
      <c r="A14" s="14" t="s">
        <v>88</v>
      </c>
      <c r="B14" s="16">
        <v>2012</v>
      </c>
      <c r="C14" s="16" t="s">
        <v>14</v>
      </c>
      <c r="D14" s="18">
        <v>32000000</v>
      </c>
      <c r="E14" s="18">
        <v>30560000</v>
      </c>
      <c r="F14" s="18">
        <v>25828582</v>
      </c>
      <c r="G14" s="18">
        <v>29762185</v>
      </c>
      <c r="H14" s="18">
        <f t="shared" si="0"/>
        <v>1440000</v>
      </c>
      <c r="I14" s="19">
        <v>0.14000000000000001</v>
      </c>
      <c r="J14" s="16" t="s">
        <v>101</v>
      </c>
      <c r="K14" s="17">
        <v>44926</v>
      </c>
    </row>
    <row r="15" spans="1:11" ht="19.5">
      <c r="A15" s="14" t="s">
        <v>89</v>
      </c>
      <c r="B15" s="16">
        <v>2014</v>
      </c>
      <c r="C15" s="16" t="s">
        <v>14</v>
      </c>
      <c r="D15" s="18">
        <v>18500000</v>
      </c>
      <c r="E15" s="18">
        <v>16326250</v>
      </c>
      <c r="F15" s="18">
        <v>15530083</v>
      </c>
      <c r="G15" s="18">
        <v>17715922</v>
      </c>
      <c r="H15" s="18">
        <f t="shared" si="0"/>
        <v>2173750</v>
      </c>
      <c r="I15" s="19">
        <v>0.183</v>
      </c>
      <c r="J15" s="16" t="s">
        <v>105</v>
      </c>
      <c r="K15" s="17">
        <v>44926</v>
      </c>
    </row>
    <row r="16" spans="1:11" ht="19.5">
      <c r="A16" s="14" t="s">
        <v>90</v>
      </c>
      <c r="B16" s="16">
        <v>2017</v>
      </c>
      <c r="C16" s="16" t="s">
        <v>14</v>
      </c>
      <c r="D16" s="18">
        <v>40000000</v>
      </c>
      <c r="E16" s="18">
        <v>28300000</v>
      </c>
      <c r="F16" s="18">
        <v>6806313</v>
      </c>
      <c r="G16" s="18">
        <v>36063145</v>
      </c>
      <c r="H16" s="18">
        <f t="shared" si="0"/>
        <v>11700000</v>
      </c>
      <c r="I16" s="19">
        <v>0.221</v>
      </c>
      <c r="J16" s="16" t="s">
        <v>25</v>
      </c>
      <c r="K16" s="17">
        <v>44926</v>
      </c>
    </row>
    <row r="17" spans="1:11" ht="19.5">
      <c r="A17" s="14" t="s">
        <v>91</v>
      </c>
      <c r="B17" s="16">
        <v>2018</v>
      </c>
      <c r="C17" s="16" t="s">
        <v>14</v>
      </c>
      <c r="D17" s="18">
        <v>50000000</v>
      </c>
      <c r="E17" s="18">
        <v>34405000</v>
      </c>
      <c r="F17" s="18">
        <v>10892600</v>
      </c>
      <c r="G17" s="18">
        <v>45261925</v>
      </c>
      <c r="H17" s="18">
        <f t="shared" si="0"/>
        <v>15595000</v>
      </c>
      <c r="I17" s="19">
        <v>0.34799999999999998</v>
      </c>
      <c r="J17" s="16" t="s">
        <v>99</v>
      </c>
      <c r="K17" s="17">
        <v>44926</v>
      </c>
    </row>
    <row r="18" spans="1:11" ht="19.5">
      <c r="A18" s="14" t="s">
        <v>92</v>
      </c>
      <c r="B18" s="16">
        <v>2021</v>
      </c>
      <c r="C18" s="16" t="s">
        <v>14</v>
      </c>
      <c r="D18" s="18">
        <v>60000000</v>
      </c>
      <c r="E18" s="18">
        <v>12000000</v>
      </c>
      <c r="F18" s="18">
        <v>885236</v>
      </c>
      <c r="G18" s="18">
        <v>14440704</v>
      </c>
      <c r="H18" s="18">
        <f t="shared" si="0"/>
        <v>48000000</v>
      </c>
      <c r="I18" s="19">
        <v>0.64200000000000002</v>
      </c>
      <c r="J18" s="16" t="s">
        <v>24</v>
      </c>
      <c r="K18" s="17">
        <v>44926</v>
      </c>
    </row>
    <row r="19" spans="1:11" ht="19.5">
      <c r="A19" s="14" t="s">
        <v>93</v>
      </c>
      <c r="B19" s="16">
        <v>2022</v>
      </c>
      <c r="C19" s="16" t="s">
        <v>14</v>
      </c>
      <c r="D19" s="18">
        <v>60000000</v>
      </c>
      <c r="E19" s="18">
        <v>7530000</v>
      </c>
      <c r="F19" s="18">
        <v>0</v>
      </c>
      <c r="G19" s="18">
        <v>7537294</v>
      </c>
      <c r="H19" s="18">
        <f t="shared" si="0"/>
        <v>52470000</v>
      </c>
      <c r="I19" s="19">
        <v>0</v>
      </c>
      <c r="J19" s="16" t="s">
        <v>106</v>
      </c>
      <c r="K19" s="17">
        <v>44926</v>
      </c>
    </row>
    <row r="20" spans="1:11" ht="19.5">
      <c r="A20" s="14" t="s">
        <v>94</v>
      </c>
      <c r="B20" s="16">
        <v>2004</v>
      </c>
      <c r="C20" s="16" t="s">
        <v>97</v>
      </c>
      <c r="D20" s="18">
        <v>9000000</v>
      </c>
      <c r="E20" s="18">
        <v>8685000</v>
      </c>
      <c r="F20" s="18">
        <v>15047378</v>
      </c>
      <c r="G20" s="18">
        <v>96622</v>
      </c>
      <c r="H20" s="18">
        <f t="shared" si="0"/>
        <v>315000</v>
      </c>
      <c r="I20" s="19">
        <v>0.113</v>
      </c>
      <c r="J20" s="16" t="s">
        <v>98</v>
      </c>
      <c r="K20" s="17">
        <v>44926</v>
      </c>
    </row>
    <row r="21" spans="1:11" ht="19.5">
      <c r="A21" s="14" t="s">
        <v>95</v>
      </c>
      <c r="B21" s="16">
        <v>2005</v>
      </c>
      <c r="C21" s="16" t="s">
        <v>97</v>
      </c>
      <c r="D21" s="18">
        <v>23400000</v>
      </c>
      <c r="E21" s="18">
        <v>22464000</v>
      </c>
      <c r="F21" s="18">
        <v>36798649</v>
      </c>
      <c r="G21" s="18">
        <v>357376</v>
      </c>
      <c r="H21" s="18">
        <f t="shared" si="0"/>
        <v>936000</v>
      </c>
      <c r="I21" s="19">
        <v>0.08</v>
      </c>
      <c r="J21" s="16" t="s">
        <v>98</v>
      </c>
      <c r="K21" s="17">
        <v>44926</v>
      </c>
    </row>
    <row r="22" spans="1:11" ht="19.5">
      <c r="A22" s="14" t="s">
        <v>96</v>
      </c>
      <c r="B22" s="16">
        <v>2009</v>
      </c>
      <c r="C22" s="16" t="s">
        <v>97</v>
      </c>
      <c r="D22" s="18">
        <v>22000000</v>
      </c>
      <c r="E22" s="18">
        <v>20900000</v>
      </c>
      <c r="F22" s="18">
        <v>31362387</v>
      </c>
      <c r="G22" s="18">
        <v>13724829</v>
      </c>
      <c r="H22" s="18">
        <f t="shared" si="0"/>
        <v>1100000</v>
      </c>
      <c r="I22" s="19">
        <v>0.14399999999999999</v>
      </c>
      <c r="J22" s="16" t="s">
        <v>104</v>
      </c>
      <c r="K22" s="17">
        <v>44926</v>
      </c>
    </row>
    <row r="24" spans="1:11" ht="19.5">
      <c r="A24" s="14" t="s">
        <v>61</v>
      </c>
      <c r="B24" s="16"/>
      <c r="C24" s="16" t="s">
        <v>14</v>
      </c>
      <c r="D24" s="18">
        <v>436833985</v>
      </c>
      <c r="E24" s="18">
        <v>296509239</v>
      </c>
      <c r="F24" s="18">
        <v>298544268</v>
      </c>
      <c r="G24" s="18">
        <v>214317587</v>
      </c>
      <c r="H24" s="18">
        <f>D24-E24</f>
        <v>140324746</v>
      </c>
      <c r="I24" s="19">
        <v>0.108</v>
      </c>
      <c r="J24" s="16" t="s">
        <v>98</v>
      </c>
      <c r="K24" s="17"/>
    </row>
    <row r="26" spans="1:11" ht="13.5" customHeight="1">
      <c r="A26" s="46" t="s">
        <v>26</v>
      </c>
      <c r="B26" s="46"/>
      <c r="C26" s="46"/>
      <c r="D26" s="46"/>
      <c r="E26" s="46"/>
      <c r="F26" s="46"/>
      <c r="G26" s="46"/>
      <c r="H26" s="46"/>
      <c r="I26" s="46"/>
      <c r="J26" s="46"/>
      <c r="K26" s="46"/>
    </row>
    <row r="27" spans="1:11" ht="13.5" customHeight="1">
      <c r="A27" s="46"/>
      <c r="B27" s="46"/>
      <c r="C27" s="46"/>
      <c r="D27" s="46"/>
      <c r="E27" s="46"/>
      <c r="F27" s="46"/>
      <c r="G27" s="46"/>
      <c r="H27" s="46"/>
      <c r="I27" s="46"/>
      <c r="J27" s="46"/>
      <c r="K27" s="46"/>
    </row>
    <row r="28" spans="1:11" ht="13.5" customHeight="1">
      <c r="A28" s="46"/>
      <c r="B28" s="46"/>
      <c r="C28" s="46"/>
      <c r="D28" s="46"/>
      <c r="E28" s="46"/>
      <c r="F28" s="46"/>
      <c r="G28" s="46"/>
      <c r="H28" s="46"/>
      <c r="I28" s="46"/>
      <c r="J28" s="46"/>
      <c r="K28" s="46"/>
    </row>
    <row r="29" spans="1:11" ht="13.5" customHeight="1">
      <c r="A29" s="46"/>
      <c r="B29" s="46"/>
      <c r="C29" s="46"/>
      <c r="D29" s="46"/>
      <c r="E29" s="46"/>
      <c r="F29" s="46"/>
      <c r="G29" s="46"/>
      <c r="H29" s="46"/>
      <c r="I29" s="46"/>
      <c r="J29" s="46"/>
      <c r="K29" s="46"/>
    </row>
    <row r="30" spans="1:11" ht="24.95" customHeight="1">
      <c r="A30" s="46"/>
      <c r="B30" s="46"/>
      <c r="C30" s="46"/>
      <c r="D30" s="46"/>
      <c r="E30" s="46"/>
      <c r="F30" s="46"/>
      <c r="G30" s="46"/>
      <c r="H30" s="46"/>
      <c r="I30" s="46"/>
      <c r="J30" s="46"/>
      <c r="K30" s="46"/>
    </row>
    <row r="31" spans="1:11" ht="25.5">
      <c r="A31" s="34"/>
      <c r="B31" s="34"/>
      <c r="C31" s="34"/>
      <c r="D31" s="34"/>
      <c r="E31" s="34"/>
      <c r="F31" s="34"/>
      <c r="G31" s="34"/>
      <c r="H31" s="34"/>
      <c r="I31" s="34"/>
      <c r="J31" s="34"/>
      <c r="K31" s="34"/>
    </row>
    <row r="33" spans="1:8" ht="23.25">
      <c r="A33" s="35"/>
      <c r="B33" s="35"/>
      <c r="C33" s="35"/>
      <c r="D33" s="35"/>
      <c r="E33" s="35"/>
      <c r="F33" s="35"/>
      <c r="G33" s="35"/>
      <c r="H33" s="35"/>
    </row>
    <row r="46" spans="1:8" ht="23.25">
      <c r="B46" s="35"/>
      <c r="C46" s="36"/>
      <c r="D46" s="36"/>
      <c r="E46" s="36"/>
      <c r="F46" s="36"/>
      <c r="G46" s="36"/>
      <c r="H46" s="36"/>
    </row>
    <row r="57" spans="1:11" ht="23.25">
      <c r="E57" s="35"/>
      <c r="F57" s="36"/>
      <c r="G57" s="36"/>
      <c r="H57" s="36"/>
      <c r="I57" s="36"/>
      <c r="J57" s="36"/>
      <c r="K57" s="36"/>
    </row>
    <row r="59" spans="1:11">
      <c r="A59" s="15"/>
    </row>
    <row r="60" spans="1:11">
      <c r="A60" s="15"/>
    </row>
    <row r="61" spans="1:11">
      <c r="A61" s="15"/>
    </row>
    <row r="62" spans="1:11">
      <c r="A62" s="15"/>
    </row>
    <row r="63" spans="1:11">
      <c r="A63" s="15"/>
    </row>
    <row r="64" spans="1:11">
      <c r="A64" s="45"/>
      <c r="B64" s="45"/>
      <c r="C64" s="45"/>
      <c r="D64" s="45"/>
      <c r="E64" s="45"/>
      <c r="F64" s="45"/>
      <c r="G64" s="45"/>
      <c r="H64" s="45"/>
      <c r="I64" s="45"/>
      <c r="J64" s="45"/>
      <c r="K64" s="45"/>
    </row>
    <row r="65" spans="1:1">
      <c r="A65" s="15"/>
    </row>
    <row r="66" spans="1:1">
      <c r="A66" s="15"/>
    </row>
    <row r="87" spans="1:2" ht="18">
      <c r="A87" s="22"/>
      <c r="B87" s="22"/>
    </row>
    <row r="88" spans="1:2" ht="18">
      <c r="A88" s="31"/>
      <c r="B88" s="10"/>
    </row>
    <row r="89" spans="1:2" ht="18">
      <c r="A89" s="10"/>
      <c r="B89" s="10"/>
    </row>
    <row r="90" spans="1:2" ht="18">
      <c r="A90" s="10"/>
      <c r="B90" s="10"/>
    </row>
    <row r="91" spans="1:2" ht="18">
      <c r="A91" s="10"/>
      <c r="B91" s="10"/>
    </row>
    <row r="92" spans="1:2" ht="18">
      <c r="A92" s="10"/>
      <c r="B92" s="10"/>
    </row>
    <row r="93" spans="1:2" ht="18">
      <c r="A93" s="10"/>
      <c r="B93" s="10"/>
    </row>
    <row r="94" spans="1:2" ht="18">
      <c r="A94" s="10"/>
      <c r="B94" s="10"/>
    </row>
    <row r="95" spans="1:2" ht="18">
      <c r="A95" s="10"/>
      <c r="B95" s="10"/>
    </row>
    <row r="96" spans="1:2" ht="18">
      <c r="A96" s="10"/>
      <c r="B96" s="10"/>
    </row>
    <row r="97" spans="1:2" ht="18">
      <c r="A97" s="10"/>
      <c r="B97" s="10"/>
    </row>
  </sheetData>
  <mergeCells count="6">
    <mergeCell ref="A2:B2"/>
    <mergeCell ref="C2:D2"/>
    <mergeCell ref="E2:H2"/>
    <mergeCell ref="I2:K2"/>
    <mergeCell ref="A64:K64"/>
    <mergeCell ref="A26:K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6</vt:i4>
      </vt:variant>
    </vt:vector>
  </HeadingPairs>
  <TitlesOfParts>
    <vt:vector size="6" baseType="lpstr">
      <vt:lpstr>UBS Infrastructure 31 Dec 22</vt:lpstr>
      <vt:lpstr>Pantheon 31 Dec 22</vt:lpstr>
      <vt:lpstr>M&amp;G RED 31 Dec 22</vt:lpstr>
      <vt:lpstr>Infracapital 31 Dec 22</vt:lpstr>
      <vt:lpstr>Adams Street 31 Dec 22</vt:lpstr>
      <vt:lpstr>HarbourVest 31 Dec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2023-09-21T10:26:06Z</dcterms:created>
  <dcterms:modified xsi:type="dcterms:W3CDTF">2023-09-21T10:43:46Z</dcterms:modified>
</cp:coreProperties>
</file>