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codeName="ThisWorkbook"/>
  <xr:revisionPtr revIDLastSave="0" documentId="13_ncr:1_{9E6BD2A1-F51F-469C-B4CB-65DA13288C0C}" xr6:coauthVersionLast="47" xr6:coauthVersionMax="47" xr10:uidLastSave="{00000000-0000-0000-0000-000000000000}"/>
  <bookViews>
    <workbookView xWindow="-120" yWindow="-120" windowWidth="29040" windowHeight="15840" firstSheet="1" activeTab="6" xr2:uid="{00000000-000D-0000-FFFF-FFFF00000000}"/>
  </bookViews>
  <sheets>
    <sheet name="UBS Infrastructure 31 Dec 23" sheetId="10" r:id="rId1"/>
    <sheet name="Pantheon 31 Dec 23" sheetId="5" r:id="rId2"/>
    <sheet name="M&amp;G RED 31 Dec 23" sheetId="1" r:id="rId3"/>
    <sheet name="Infracapital 31 Dec 23" sheetId="4" r:id="rId4"/>
    <sheet name="Adams Street 31 Dec 23" sheetId="12" r:id="rId5"/>
    <sheet name="HarbourVest 31 Dec 23" sheetId="6" r:id="rId6"/>
    <sheet name="IFM 31 Dec 23" sheetId="13" r:id="rId7"/>
  </sheets>
  <definedNames>
    <definedName name="Locat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4" l="1"/>
  <c r="F4" i="1" l="1"/>
  <c r="F4" i="10"/>
  <c r="E35" i="12"/>
  <c r="F35" i="12"/>
  <c r="G35" i="12"/>
  <c r="H35" i="12"/>
  <c r="D35" i="12"/>
  <c r="F4" i="4"/>
  <c r="H4" i="13"/>
  <c r="H24" i="6" l="1"/>
  <c r="H5" i="6"/>
  <c r="H6" i="6"/>
  <c r="H7" i="6"/>
  <c r="H8" i="6"/>
  <c r="H9" i="6"/>
  <c r="H10" i="6"/>
  <c r="H11" i="6"/>
  <c r="H12" i="6"/>
  <c r="H13" i="6"/>
  <c r="H14" i="6"/>
  <c r="H15" i="6"/>
  <c r="H16" i="6"/>
  <c r="H17" i="6"/>
  <c r="H18" i="6"/>
  <c r="H19" i="6"/>
  <c r="H20" i="6"/>
  <c r="H21" i="6"/>
  <c r="H22" i="6"/>
  <c r="H4" i="6"/>
  <c r="F5" i="10"/>
  <c r="E5" i="10"/>
  <c r="E4" i="10" l="1"/>
  <c r="E5" i="4"/>
  <c r="E4" i="4"/>
  <c r="H4" i="5" l="1"/>
</calcChain>
</file>

<file path=xl/sharedStrings.xml><?xml version="1.0" encoding="utf-8"?>
<sst xmlns="http://schemas.openxmlformats.org/spreadsheetml/2006/main" count="346" uniqueCount="129">
  <si>
    <t>Investment</t>
  </si>
  <si>
    <t>Investment Details</t>
  </si>
  <si>
    <t>Characteristics</t>
  </si>
  <si>
    <t>Commitment Amount</t>
  </si>
  <si>
    <t>Investment Amounts</t>
  </si>
  <si>
    <t>IRR* (Local)</t>
  </si>
  <si>
    <t>Name</t>
  </si>
  <si>
    <t>Currency</t>
  </si>
  <si>
    <t xml:space="preserve">Total Distributed </t>
  </si>
  <si>
    <t>TVPI* (Local)</t>
  </si>
  <si>
    <t>As of date</t>
  </si>
  <si>
    <t>GBP</t>
  </si>
  <si>
    <t>Pantheon Global Infrastructure Fund III</t>
  </si>
  <si>
    <t>USD</t>
  </si>
  <si>
    <t xml:space="preserve">Infracapital Partners III </t>
  </si>
  <si>
    <t>Committed</t>
  </si>
  <si>
    <t>Valuation</t>
  </si>
  <si>
    <t>Archmore International Infrastructure Fund I</t>
  </si>
  <si>
    <t>Archmore International Infrastructure Fund III</t>
  </si>
  <si>
    <t>Infracapital Greenfield Partners II (Sterling) SCSp</t>
  </si>
  <si>
    <t>Distribution</t>
  </si>
  <si>
    <t>M&amp;G Real Estate Debt Finance VI DAC</t>
  </si>
  <si>
    <t xml:space="preserve">Undrawn Commitment </t>
  </si>
  <si>
    <t>1.3x</t>
  </si>
  <si>
    <t>1.5x</t>
  </si>
  <si>
    <t>The information supplied does not accurately reflect the current or expected performance of the fund in question, should not be used to compare returns among multiple private equity funds, and has not been calculated, reviewed, verified or in any way sanctioned or approved by HarbourVest Partners. This information is solely for use by East Sussex Pension Fund and is not to be used for any commercial purpose or gain.</t>
  </si>
  <si>
    <t>1.2x</t>
  </si>
  <si>
    <t>Adams Street 2003 US Fund</t>
  </si>
  <si>
    <t>Adams Street 2003 Non-US Fund</t>
  </si>
  <si>
    <t>Adams Street 2005 Non-US Fund</t>
  </si>
  <si>
    <t>Adams Street 2007 US Fund</t>
  </si>
  <si>
    <t>Adams Street 2007 Non-US Fund</t>
  </si>
  <si>
    <t>Adams Street 2007 Direct Fund</t>
  </si>
  <si>
    <t>Adams Street 2008 US Fund</t>
  </si>
  <si>
    <t>Adams Street 2008 Non-US Fund</t>
  </si>
  <si>
    <t>Adams Street 2008 Direct Fund</t>
  </si>
  <si>
    <t>Adams Street 2009 US Fund</t>
  </si>
  <si>
    <t>Adams Street 2009 Direct Fund</t>
  </si>
  <si>
    <t>Adams Street 2009 Non-US Developed Fund</t>
  </si>
  <si>
    <t>Adams Street 2009 Non-US Emerging Fund</t>
  </si>
  <si>
    <t>Adams Street 2010 US Fund</t>
  </si>
  <si>
    <t>Adams Street 2010 Non-US Developed Fund</t>
  </si>
  <si>
    <t>Adams Street 2010 Non-US Emerging Fund</t>
  </si>
  <si>
    <t>Adams Street 2010 Direct Fund</t>
  </si>
  <si>
    <t>Adams Street 2011 US Fund</t>
  </si>
  <si>
    <t>Adams Street 2011 Non-US Developed Fund</t>
  </si>
  <si>
    <t>Adams Street 2011 Non-US Emerging Fund</t>
  </si>
  <si>
    <t>Adams Street 2011 Direct Fund</t>
  </si>
  <si>
    <t>Adams Street 2013 US Fund</t>
  </si>
  <si>
    <t>Adams Street 2013 Non-US Developed Fund</t>
  </si>
  <si>
    <t>Adams Street 2013 Non-US Emerging Fund</t>
  </si>
  <si>
    <t>Adams Street 2014 Global Fund</t>
  </si>
  <si>
    <t>Adams Street 2017 Global Fund</t>
  </si>
  <si>
    <t>Adams Street 2018 Global Fund</t>
  </si>
  <si>
    <t>Adams Street 2019 Global Fund</t>
  </si>
  <si>
    <t>Adams Street 2021 Global Fund LP</t>
  </si>
  <si>
    <t>Total</t>
  </si>
  <si>
    <t>Co-Investment Fund Programme</t>
  </si>
  <si>
    <t>1.57x</t>
  </si>
  <si>
    <t>Fund VII-Cayman Buyout</t>
  </si>
  <si>
    <t>Fund VII-Cayman Venture</t>
  </si>
  <si>
    <t>Fund VII-Cayman Mezzanine</t>
  </si>
  <si>
    <t>Fund VIII-Cayman Buyout</t>
  </si>
  <si>
    <t>Fund VIII-Cayman Venture</t>
  </si>
  <si>
    <t>Fund VIII-Cayman Mezzanine</t>
  </si>
  <si>
    <t>Cleantech Cayman Fund I</t>
  </si>
  <si>
    <t>Fund IX-Cayman Venture</t>
  </si>
  <si>
    <t>Fund IX-Cayman Buyout</t>
  </si>
  <si>
    <t>Fund IX-Cayman Credit Opps</t>
  </si>
  <si>
    <t>Cleantech Cayman Fund II</t>
  </si>
  <si>
    <t>HIPEP VII-AIF Partnership</t>
  </si>
  <si>
    <t>HIPEP VIII Partnership AIF</t>
  </si>
  <si>
    <t>Fund XI-Combined AIF</t>
  </si>
  <si>
    <t>HIPEP IX AIF</t>
  </si>
  <si>
    <t>Fund XII-Combined AIF</t>
  </si>
  <si>
    <t>HIPEP IV-Supplemental</t>
  </si>
  <si>
    <t>HIPEP V-Cayman Partnership</t>
  </si>
  <si>
    <t>HIPEP VI-Cayman Partnership</t>
  </si>
  <si>
    <t>EUR</t>
  </si>
  <si>
    <t>1.7x</t>
  </si>
  <si>
    <t>1.6x</t>
  </si>
  <si>
    <t>1.4x</t>
  </si>
  <si>
    <t>1.8x</t>
  </si>
  <si>
    <t>2.1x</t>
  </si>
  <si>
    <t>2.2x</t>
  </si>
  <si>
    <t>1.1x</t>
  </si>
  <si>
    <t>1.9x</t>
  </si>
  <si>
    <t>IFM Infrastructure Fund</t>
  </si>
  <si>
    <t>Year Invested</t>
  </si>
  <si>
    <t>Time Weighted Return</t>
  </si>
  <si>
    <t>Fund Type</t>
  </si>
  <si>
    <t>Open-ended</t>
  </si>
  <si>
    <t>Closed-ended</t>
  </si>
  <si>
    <t>1.60x</t>
  </si>
  <si>
    <t>2.00x</t>
  </si>
  <si>
    <t>2.27x</t>
  </si>
  <si>
    <t>2.30x</t>
  </si>
  <si>
    <t>1.96x</t>
  </si>
  <si>
    <t>1.65x</t>
  </si>
  <si>
    <t>1.99x</t>
  </si>
  <si>
    <t>1.95x</t>
  </si>
  <si>
    <t>1.92x</t>
  </si>
  <si>
    <t>2.43x</t>
  </si>
  <si>
    <t>2.15x</t>
  </si>
  <si>
    <t>3.2x</t>
  </si>
  <si>
    <t>1.16x</t>
  </si>
  <si>
    <t>1.39x</t>
  </si>
  <si>
    <t>1.37x</t>
  </si>
  <si>
    <t>1.35x</t>
  </si>
  <si>
    <t>1.66x</t>
  </si>
  <si>
    <t>2.38x</t>
  </si>
  <si>
    <t>2.57x</t>
  </si>
  <si>
    <t>2.35x</t>
  </si>
  <si>
    <t>1.88x</t>
  </si>
  <si>
    <t>1.97x</t>
  </si>
  <si>
    <t>1.83x</t>
  </si>
  <si>
    <t>1.94x</t>
  </si>
  <si>
    <t>2.41x</t>
  </si>
  <si>
    <t>2.37x</t>
  </si>
  <si>
    <t>2.06x</t>
  </si>
  <si>
    <t>2.09x</t>
  </si>
  <si>
    <t>2.44x</t>
  </si>
  <si>
    <t>1.85x</t>
  </si>
  <si>
    <t>1.08x</t>
  </si>
  <si>
    <t>1.81x</t>
  </si>
  <si>
    <t>Projected TVPI* (Local)</t>
  </si>
  <si>
    <t>*to be confirmed</t>
  </si>
  <si>
    <t>35,678,561*</t>
  </si>
  <si>
    <t>24321440*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</si>
</sst>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0.5"/>
      <color theme="1"/>
      <name val="Frutiger 45 Light"/>
      <family val="2"/>
    </font>
    <font>
      <sz val="11"/>
      <color theme="1"/>
      <name val="Frutiger 45 Light"/>
      <family val="2"/>
      <scheme val="minor"/>
    </font>
    <font>
      <sz val="10.5"/>
      <color theme="1"/>
      <name val="Frutiger 45 Light"/>
      <family val="2"/>
    </font>
    <font>
      <b/>
      <sz val="18"/>
      <color theme="3"/>
      <name val="UBSHeadline"/>
      <family val="2"/>
      <scheme val="major"/>
    </font>
    <font>
      <b/>
      <sz val="15"/>
      <color theme="3"/>
      <name val="Frutiger 45 Light"/>
      <family val="2"/>
    </font>
    <font>
      <b/>
      <sz val="13"/>
      <color theme="3"/>
      <name val="Frutiger 45 Light"/>
      <family val="2"/>
    </font>
    <font>
      <b/>
      <sz val="11"/>
      <color theme="3"/>
      <name val="Frutiger 45 Light"/>
      <family val="2"/>
    </font>
    <font>
      <sz val="10.5"/>
      <color rgb="FF006100"/>
      <name val="Frutiger 45 Light"/>
      <family val="2"/>
    </font>
    <font>
      <sz val="10.5"/>
      <color rgb="FF9C0006"/>
      <name val="Frutiger 45 Light"/>
      <family val="2"/>
    </font>
    <font>
      <sz val="10.5"/>
      <color rgb="FF9C6500"/>
      <name val="Frutiger 45 Light"/>
      <family val="2"/>
    </font>
    <font>
      <sz val="10.5"/>
      <color rgb="FF3F3F76"/>
      <name val="Frutiger 45 Light"/>
      <family val="2"/>
    </font>
    <font>
      <b/>
      <sz val="10.5"/>
      <color rgb="FF3F3F3F"/>
      <name val="Frutiger 45 Light"/>
      <family val="2"/>
    </font>
    <font>
      <b/>
      <sz val="10.5"/>
      <color rgb="FFFA7D00"/>
      <name val="Frutiger 45 Light"/>
      <family val="2"/>
    </font>
    <font>
      <sz val="10.5"/>
      <color rgb="FFFA7D00"/>
      <name val="Frutiger 45 Light"/>
      <family val="2"/>
    </font>
    <font>
      <b/>
      <sz val="10.5"/>
      <color theme="0"/>
      <name val="Frutiger 45 Light"/>
      <family val="2"/>
    </font>
    <font>
      <sz val="10.5"/>
      <color rgb="FFFF0000"/>
      <name val="Frutiger 45 Light"/>
      <family val="2"/>
    </font>
    <font>
      <i/>
      <sz val="10.5"/>
      <color rgb="FF7F7F7F"/>
      <name val="Frutiger 45 Light"/>
      <family val="2"/>
    </font>
    <font>
      <b/>
      <sz val="10.5"/>
      <color theme="1"/>
      <name val="Frutiger 45 Light"/>
      <family val="2"/>
    </font>
    <font>
      <sz val="10.5"/>
      <name val="Frutiger 45 Light"/>
      <family val="2"/>
    </font>
    <font>
      <sz val="10"/>
      <name val="Arial"/>
      <family val="2"/>
    </font>
    <font>
      <sz val="10"/>
      <name val="Arial"/>
      <family val="2"/>
    </font>
    <font>
      <b/>
      <sz val="10.5"/>
      <color rgb="FFFF0000"/>
      <name val="Frutiger 45 Light"/>
    </font>
    <font>
      <b/>
      <sz val="9"/>
      <color theme="1"/>
      <name val="Frutiger 45 Light"/>
      <family val="2"/>
    </font>
    <font>
      <sz val="9"/>
      <color theme="1"/>
      <name val="Frutiger 45 Light"/>
      <family val="2"/>
    </font>
    <font>
      <b/>
      <sz val="18"/>
      <color rgb="FFFF0000"/>
      <name val="Frutiger 45 Light"/>
    </font>
    <font>
      <sz val="18"/>
      <color theme="1"/>
      <name val="Frutiger 45 Light"/>
    </font>
    <font>
      <sz val="11"/>
      <color theme="1"/>
      <name val="Gill Sans MT"/>
      <family val="2"/>
    </font>
    <font>
      <sz val="10.5"/>
      <color theme="1"/>
      <name val="Gill Sans MT"/>
      <family val="2"/>
    </font>
    <font>
      <b/>
      <sz val="12"/>
      <color theme="0"/>
      <name val="Gill Sans MT"/>
      <family val="2"/>
    </font>
    <font>
      <b/>
      <sz val="10.5"/>
      <color theme="1"/>
      <name val="Gill Sans MT"/>
      <family val="2"/>
    </font>
    <font>
      <sz val="12"/>
      <color theme="1"/>
      <name val="Gill Sans MT"/>
      <family val="2"/>
    </font>
    <font>
      <b/>
      <sz val="12"/>
      <color theme="1"/>
      <name val="Gill Sans MT"/>
      <family val="2"/>
    </font>
    <font>
      <b/>
      <sz val="12"/>
      <name val="Gill Sans MT"/>
      <family val="2"/>
    </font>
    <font>
      <sz val="10"/>
      <color rgb="FF000000"/>
      <name val="Arial"/>
      <family val="2"/>
    </font>
    <font>
      <i/>
      <sz val="10"/>
      <color rgb="FF000000"/>
      <name val="Arial"/>
      <family val="2"/>
    </font>
    <font>
      <b/>
      <sz val="12"/>
      <color rgb="FFFF0000"/>
      <name val="Frutiger 45 Light"/>
    </font>
    <font>
      <sz val="8"/>
      <name val="Frutiger 45 Light"/>
      <family val="2"/>
    </font>
    <font>
      <i/>
      <sz val="20"/>
      <color rgb="FF000000"/>
      <name val="Arial"/>
      <family val="2"/>
    </font>
    <font>
      <sz val="12"/>
      <name val="Gill Sans MT"/>
      <family val="2"/>
    </font>
    <font>
      <b/>
      <sz val="10.5"/>
      <color theme="1"/>
      <name val="Frutiger 45 Light"/>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8825A"/>
        <bgColor indexed="64"/>
      </patternFill>
    </fill>
    <fill>
      <patternFill patternType="solid">
        <fgColor theme="2" tint="-0.149998474074526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9" fillId="0" borderId="0"/>
    <xf numFmtId="0" fontId="20" fillId="0" borderId="0"/>
    <xf numFmtId="0" fontId="1" fillId="0" borderId="0"/>
    <xf numFmtId="9" fontId="1" fillId="0" borderId="0" applyFont="0" applyFill="0" applyBorder="0" applyAlignment="0" applyProtection="0"/>
  </cellStyleXfs>
  <cellXfs count="53">
    <xf numFmtId="0" fontId="0" fillId="0" borderId="0" xfId="0"/>
    <xf numFmtId="0" fontId="18" fillId="0" borderId="0" xfId="0" applyFont="1" applyAlignment="1">
      <alignment wrapText="1"/>
    </xf>
    <xf numFmtId="4" fontId="18" fillId="0" borderId="0" xfId="0" applyNumberFormat="1" applyFont="1" applyAlignment="1">
      <alignment wrapText="1"/>
    </xf>
    <xf numFmtId="0" fontId="23" fillId="0" borderId="0" xfId="0" applyFont="1"/>
    <xf numFmtId="0" fontId="22" fillId="9" borderId="0" xfId="0" applyFont="1" applyFill="1"/>
    <xf numFmtId="0" fontId="23" fillId="9" borderId="0" xfId="0" applyFont="1" applyFill="1"/>
    <xf numFmtId="3" fontId="23" fillId="0" borderId="0" xfId="0" applyNumberFormat="1" applyFont="1"/>
    <xf numFmtId="14" fontId="23" fillId="0" borderId="0" xfId="0" applyNumberFormat="1" applyFont="1"/>
    <xf numFmtId="0" fontId="25" fillId="0" borderId="0" xfId="0" applyFont="1"/>
    <xf numFmtId="0" fontId="26" fillId="0" borderId="0" xfId="20" applyFont="1"/>
    <xf numFmtId="0" fontId="27" fillId="0" borderId="0" xfId="0" applyFont="1"/>
    <xf numFmtId="0" fontId="30" fillId="0" borderId="0" xfId="0" applyFont="1"/>
    <xf numFmtId="0" fontId="31" fillId="0" borderId="10" xfId="0" applyFont="1" applyBorder="1"/>
    <xf numFmtId="0" fontId="31" fillId="0" borderId="10" xfId="0" applyFont="1" applyBorder="1" applyAlignment="1">
      <alignment horizontal="center"/>
    </xf>
    <xf numFmtId="0" fontId="28" fillId="10" borderId="10" xfId="0" applyFont="1" applyFill="1" applyBorder="1" applyAlignment="1">
      <alignment horizontal="left"/>
    </xf>
    <xf numFmtId="0" fontId="33" fillId="0" borderId="0" xfId="0" applyFont="1" applyAlignment="1">
      <alignment vertical="center"/>
    </xf>
    <xf numFmtId="0" fontId="30" fillId="0" borderId="10" xfId="0" applyFont="1" applyBorder="1" applyAlignment="1">
      <alignment horizontal="center"/>
    </xf>
    <xf numFmtId="14" fontId="30" fillId="0" borderId="10" xfId="0" applyNumberFormat="1" applyFont="1" applyBorder="1" applyAlignment="1">
      <alignment horizontal="center"/>
    </xf>
    <xf numFmtId="15" fontId="30" fillId="0" borderId="10" xfId="0" applyNumberFormat="1" applyFont="1" applyBorder="1" applyAlignment="1">
      <alignment horizontal="center"/>
    </xf>
    <xf numFmtId="0" fontId="29" fillId="0" borderId="0" xfId="0" applyFont="1"/>
    <xf numFmtId="0" fontId="28" fillId="0" borderId="0" xfId="0" applyFont="1"/>
    <xf numFmtId="0" fontId="30" fillId="0" borderId="0" xfId="0" applyFont="1" applyAlignment="1">
      <alignment horizontal="center"/>
    </xf>
    <xf numFmtId="3" fontId="30" fillId="0" borderId="0" xfId="0" applyNumberFormat="1" applyFont="1" applyAlignment="1">
      <alignment horizontal="center"/>
    </xf>
    <xf numFmtId="10" fontId="30" fillId="0" borderId="0" xfId="0" applyNumberFormat="1" applyFont="1" applyAlignment="1">
      <alignment horizontal="center"/>
    </xf>
    <xf numFmtId="4" fontId="30" fillId="0" borderId="0" xfId="0" applyNumberFormat="1" applyFont="1" applyAlignment="1">
      <alignment horizontal="center"/>
    </xf>
    <xf numFmtId="15" fontId="30" fillId="0" borderId="0" xfId="0" applyNumberFormat="1" applyFont="1" applyAlignment="1">
      <alignment horizontal="center"/>
    </xf>
    <xf numFmtId="0" fontId="28" fillId="0" borderId="0" xfId="0" applyFont="1" applyAlignment="1">
      <alignment horizontal="left"/>
    </xf>
    <xf numFmtId="0" fontId="17" fillId="0" borderId="0" xfId="0" applyFont="1"/>
    <xf numFmtId="0" fontId="26" fillId="0" borderId="0" xfId="0" applyFont="1"/>
    <xf numFmtId="0" fontId="24" fillId="0" borderId="0" xfId="0" applyFont="1" applyAlignment="1">
      <alignment horizontal="center" wrapText="1"/>
    </xf>
    <xf numFmtId="0" fontId="35" fillId="0" borderId="0" xfId="0" applyFont="1"/>
    <xf numFmtId="0" fontId="37" fillId="0" borderId="0" xfId="0" applyFont="1" applyAlignment="1">
      <alignment horizontal="center" vertical="center"/>
    </xf>
    <xf numFmtId="0" fontId="25" fillId="0" borderId="0" xfId="0" applyFont="1" applyAlignment="1">
      <alignment wrapText="1"/>
    </xf>
    <xf numFmtId="0" fontId="21" fillId="0" borderId="0" xfId="0" applyFont="1" applyAlignment="1">
      <alignment wrapText="1"/>
    </xf>
    <xf numFmtId="3" fontId="30" fillId="0" borderId="10" xfId="0" applyNumberFormat="1" applyFont="1" applyBorder="1" applyAlignment="1">
      <alignment horizontal="center"/>
    </xf>
    <xf numFmtId="10" fontId="30" fillId="0" borderId="10" xfId="0" applyNumberFormat="1" applyFont="1" applyBorder="1" applyAlignment="1">
      <alignment horizontal="center"/>
    </xf>
    <xf numFmtId="0" fontId="38" fillId="0" borderId="10" xfId="0" applyFont="1" applyBorder="1" applyAlignment="1">
      <alignment horizontal="center"/>
    </xf>
    <xf numFmtId="3" fontId="38" fillId="0" borderId="10" xfId="0" applyNumberFormat="1" applyFont="1" applyBorder="1" applyAlignment="1">
      <alignment horizontal="center"/>
    </xf>
    <xf numFmtId="10" fontId="38" fillId="0" borderId="10" xfId="0" applyNumberFormat="1" applyFont="1" applyBorder="1" applyAlignment="1">
      <alignment horizontal="center"/>
    </xf>
    <xf numFmtId="4" fontId="30" fillId="0" borderId="10" xfId="0" applyNumberFormat="1" applyFont="1" applyBorder="1" applyAlignment="1">
      <alignment horizontal="center"/>
    </xf>
    <xf numFmtId="0" fontId="39" fillId="0" borderId="0" xfId="0" applyFont="1"/>
    <xf numFmtId="0" fontId="32" fillId="11" borderId="11" xfId="0" applyFont="1" applyFill="1" applyBorder="1" applyAlignment="1">
      <alignment horizontal="center" vertical="center" wrapText="1"/>
    </xf>
    <xf numFmtId="0" fontId="32" fillId="11" borderId="13" xfId="0" applyFont="1" applyFill="1" applyBorder="1" applyAlignment="1">
      <alignment horizontal="center" vertical="center" wrapText="1"/>
    </xf>
    <xf numFmtId="0" fontId="32" fillId="11" borderId="12" xfId="0" applyFont="1" applyFill="1" applyBorder="1" applyAlignment="1">
      <alignment horizontal="center" vertical="center" wrapText="1"/>
    </xf>
    <xf numFmtId="0" fontId="24" fillId="0" borderId="0" xfId="0" applyFont="1" applyAlignment="1">
      <alignment horizontal="center" wrapText="1"/>
    </xf>
    <xf numFmtId="0" fontId="32" fillId="11" borderId="11" xfId="0" applyFont="1" applyFill="1" applyBorder="1" applyAlignment="1">
      <alignment horizontal="center" vertical="center"/>
    </xf>
    <xf numFmtId="0" fontId="32" fillId="11" borderId="12" xfId="0" applyFont="1" applyFill="1" applyBorder="1" applyAlignment="1">
      <alignment horizontal="center" vertical="center"/>
    </xf>
    <xf numFmtId="0" fontId="32" fillId="11" borderId="13" xfId="0" applyFont="1" applyFill="1" applyBorder="1" applyAlignment="1">
      <alignment horizontal="center" vertical="center"/>
    </xf>
    <xf numFmtId="0" fontId="24" fillId="0" borderId="0" xfId="0" applyFont="1" applyAlignment="1">
      <alignment wrapText="1"/>
    </xf>
    <xf numFmtId="0" fontId="25" fillId="0" borderId="0" xfId="0" applyFont="1" applyAlignment="1">
      <alignment wrapText="1"/>
    </xf>
    <xf numFmtId="0" fontId="34" fillId="0" borderId="0" xfId="0" applyFont="1" applyAlignment="1">
      <alignment horizontal="center" vertical="center"/>
    </xf>
    <xf numFmtId="0" fontId="37" fillId="0" borderId="0" xfId="0" applyFont="1" applyAlignment="1">
      <alignment horizontal="center" vertical="center" wrapText="1"/>
    </xf>
    <xf numFmtId="0" fontId="21" fillId="0" borderId="0" xfId="0" applyFont="1" applyAlignment="1">
      <alignment wrapText="1"/>
    </xf>
  </cellXfs>
  <cellStyles count="22">
    <cellStyle name="Bad" xfId="7" builtinId="27" hidden="1"/>
    <cellStyle name="Calculation" xfId="11" builtinId="22" hidden="1"/>
    <cellStyle name="Check Cell" xfId="13" builtinId="23" hidden="1"/>
    <cellStyle name="Explanatory Text" xfId="16" builtinId="53" hidden="1"/>
    <cellStyle name="Good" xfId="6" builtinId="26" hidden="1"/>
    <cellStyle name="Heading 1" xfId="2" builtinId="16" hidden="1"/>
    <cellStyle name="Heading 2" xfId="3" builtinId="17" hidden="1"/>
    <cellStyle name="Heading 3" xfId="4" builtinId="18" hidden="1"/>
    <cellStyle name="Heading 4" xfId="5" builtinId="19" hidden="1"/>
    <cellStyle name="Input" xfId="9" builtinId="20" hidden="1"/>
    <cellStyle name="Linked Cell" xfId="12" builtinId="24" hidden="1"/>
    <cellStyle name="Neutral" xfId="8" builtinId="28" hidden="1"/>
    <cellStyle name="Normal" xfId="0" builtinId="0"/>
    <cellStyle name="Normal 2" xfId="18" xr:uid="{C3C0B584-92A4-45F0-8281-1A739F65E402}"/>
    <cellStyle name="Normal 3" xfId="19" xr:uid="{385219E5-FB23-4929-AC20-B19F79922D77}"/>
    <cellStyle name="Normal 4" xfId="20" xr:uid="{FABB785C-E3FA-45D6-BCFF-6AB53B958DD9}"/>
    <cellStyle name="Note" xfId="15" builtinId="10" hidden="1"/>
    <cellStyle name="Output" xfId="10" builtinId="21" hidden="1"/>
    <cellStyle name="Percent 2" xfId="21" xr:uid="{A2CF9441-8F4D-4AAD-B131-0224523E356E}"/>
    <cellStyle name="Title" xfId="1" builtinId="15" hidden="1"/>
    <cellStyle name="Total" xfId="17" builtinId="25" hidden="1"/>
    <cellStyle name="Warning Text" xfId="14" builtinId="11" hidden="1"/>
  </cellStyles>
  <dxfs count="0"/>
  <tableStyles count="0" defaultTableStyle="TableStyleMedium2" defaultPivotStyle="PivotStyleLight16"/>
  <colors>
    <mruColors>
      <color rgb="FF28825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12</xdr:col>
      <xdr:colOff>432955</xdr:colOff>
      <xdr:row>5</xdr:row>
      <xdr:rowOff>190500</xdr:rowOff>
    </xdr:from>
    <xdr:to>
      <xdr:col>12</xdr:col>
      <xdr:colOff>8466118</xdr:colOff>
      <xdr:row>17</xdr:row>
      <xdr:rowOff>37087</xdr:rowOff>
    </xdr:to>
    <xdr:pic>
      <xdr:nvPicPr>
        <xdr:cNvPr id="4" name="Picture 3">
          <a:extLst>
            <a:ext uri="{FF2B5EF4-FFF2-40B4-BE49-F238E27FC236}">
              <a16:creationId xmlns:a16="http://schemas.microsoft.com/office/drawing/2014/main" id="{74E8FA75-49B6-E918-AA69-0A0D5D03C9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561137" y="1333500"/>
          <a:ext cx="8033163" cy="2756042"/>
        </a:xfrm>
        <a:prstGeom prst="rect">
          <a:avLst/>
        </a:prstGeom>
      </xdr:spPr>
    </xdr:pic>
    <xdr:clientData/>
  </xdr:twoCellAnchor>
</xdr:wsDr>
</file>

<file path=xl/theme/theme1.xml><?xml version="1.0" encoding="utf-8"?>
<a:theme xmlns:a="http://schemas.openxmlformats.org/drawingml/2006/main" name="PresXpress_Print_Theme">
  <a:themeElements>
    <a:clrScheme name="UBSNewColorsV2">
      <a:dk1>
        <a:sysClr val="windowText" lastClr="000000"/>
      </a:dk1>
      <a:lt1>
        <a:sysClr val="window" lastClr="FFFFFF"/>
      </a:lt1>
      <a:dk2>
        <a:srgbClr val="E60000"/>
      </a:dk2>
      <a:lt2>
        <a:srgbClr val="FFFFFF"/>
      </a:lt2>
      <a:accent1>
        <a:srgbClr val="4D3C2F"/>
      </a:accent1>
      <a:accent2>
        <a:srgbClr val="CFBD9B"/>
      </a:accent2>
      <a:accent3>
        <a:srgbClr val="C07156"/>
      </a:accent3>
      <a:accent4>
        <a:srgbClr val="E8C767"/>
      </a:accent4>
      <a:accent5>
        <a:srgbClr val="AEB0B3"/>
      </a:accent5>
      <a:accent6>
        <a:srgbClr val="A43725"/>
      </a:accent6>
      <a:hlink>
        <a:srgbClr val="0000FF"/>
      </a:hlink>
      <a:folHlink>
        <a:srgbClr val="800080"/>
      </a:folHlink>
    </a:clrScheme>
    <a:fontScheme name="UBS Fontset">
      <a:majorFont>
        <a:latin typeface="UBSHeadline"/>
        <a:ea typeface="MS PGothic"/>
        <a:cs typeface=""/>
      </a:majorFont>
      <a:minorFont>
        <a:latin typeface="Frutiger 45 Light"/>
        <a:ea typeface="MS PGothic"/>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rgbClr val="7B7D80"/>
          </a:solidFill>
        </a:ln>
      </a:spPr>
      <a:bodyPr lIns="0" tIns="0" rIns="0" bIns="0" rtlCol="0" anchor="ctr"/>
      <a:lstStyle>
        <a:defPPr algn="ctr">
          <a:defRPr sz="1100" dirty="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rgbClr val="7B7D80"/>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defRPr sz="1100" dirty="0">
            <a:latin typeface="+mn-lt"/>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C041-BEEB-4B06-91E5-DB1510D48B8B}">
  <sheetPr codeName="Sheet1">
    <tabColor rgb="FF92D050"/>
  </sheetPr>
  <dimension ref="A2:L55"/>
  <sheetViews>
    <sheetView zoomScale="70" zoomScaleNormal="70" workbookViewId="0">
      <selection activeCell="A8" sqref="A8:H8"/>
    </sheetView>
  </sheetViews>
  <sheetFormatPr defaultColWidth="8.625" defaultRowHeight="17.25"/>
  <cols>
    <col min="1" max="1" width="45.125" style="9" bestFit="1" customWidth="1"/>
    <col min="2" max="2" width="12.375" style="9" bestFit="1" customWidth="1"/>
    <col min="3" max="3" width="9.375" style="9" bestFit="1" customWidth="1"/>
    <col min="4" max="4" width="21.375" style="9" bestFit="1" customWidth="1"/>
    <col min="5" max="5" width="20.875" style="9" bestFit="1" customWidth="1"/>
    <col min="6" max="6" width="16.375" style="9" bestFit="1" customWidth="1"/>
    <col min="7" max="7" width="13.125" style="9" bestFit="1" customWidth="1"/>
    <col min="8" max="8" width="24.375" style="9" customWidth="1"/>
    <col min="9" max="9" width="22.375" style="9" customWidth="1"/>
    <col min="10" max="10" width="12.125" style="9" bestFit="1" customWidth="1"/>
    <col min="11" max="11" width="13.375" style="9" bestFit="1" customWidth="1"/>
    <col min="12" max="12" width="9.875" style="9" bestFit="1" customWidth="1"/>
    <col min="13" max="16384" width="8.625" style="9"/>
  </cols>
  <sheetData>
    <row r="2" spans="1:12" ht="30" customHeight="1">
      <c r="A2" s="45" t="s">
        <v>0</v>
      </c>
      <c r="B2" s="46"/>
      <c r="C2" s="45" t="s">
        <v>1</v>
      </c>
      <c r="D2" s="46"/>
      <c r="E2" s="45" t="s">
        <v>4</v>
      </c>
      <c r="F2" s="47"/>
      <c r="G2" s="47"/>
      <c r="H2" s="46"/>
      <c r="I2" s="41" t="s">
        <v>2</v>
      </c>
      <c r="J2" s="42"/>
      <c r="K2" s="42"/>
      <c r="L2" s="43"/>
    </row>
    <row r="3" spans="1:12" ht="24.95" customHeight="1">
      <c r="A3" s="12" t="s">
        <v>6</v>
      </c>
      <c r="B3" s="13" t="s">
        <v>88</v>
      </c>
      <c r="C3" s="13" t="s">
        <v>7</v>
      </c>
      <c r="D3" s="13" t="s">
        <v>3</v>
      </c>
      <c r="E3" s="13" t="s">
        <v>15</v>
      </c>
      <c r="F3" s="13" t="s">
        <v>20</v>
      </c>
      <c r="G3" s="13" t="s">
        <v>16</v>
      </c>
      <c r="H3" s="12" t="s">
        <v>22</v>
      </c>
      <c r="I3" s="12" t="s">
        <v>90</v>
      </c>
      <c r="J3" s="13" t="s">
        <v>5</v>
      </c>
      <c r="K3" s="13" t="s">
        <v>9</v>
      </c>
      <c r="L3" s="13" t="s">
        <v>10</v>
      </c>
    </row>
    <row r="4" spans="1:12" ht="24.95" customHeight="1">
      <c r="A4" s="14" t="s">
        <v>17</v>
      </c>
      <c r="B4" s="16">
        <v>2008</v>
      </c>
      <c r="C4" s="16" t="s">
        <v>13</v>
      </c>
      <c r="D4" s="34">
        <v>35000000</v>
      </c>
      <c r="E4" s="34">
        <f>D4-H4</f>
        <v>33294432</v>
      </c>
      <c r="F4" s="34">
        <f>1100000000*2.3%</f>
        <v>25300000</v>
      </c>
      <c r="G4" s="34">
        <v>9308241</v>
      </c>
      <c r="H4" s="34">
        <v>1705568</v>
      </c>
      <c r="I4" s="34" t="s">
        <v>92</v>
      </c>
      <c r="J4" s="35">
        <v>1.9E-2</v>
      </c>
      <c r="K4" s="39" t="s">
        <v>105</v>
      </c>
      <c r="L4" s="18">
        <v>45291</v>
      </c>
    </row>
    <row r="5" spans="1:12" ht="19.5">
      <c r="A5" s="14" t="s">
        <v>18</v>
      </c>
      <c r="B5" s="16">
        <v>2019</v>
      </c>
      <c r="C5" s="16" t="s">
        <v>13</v>
      </c>
      <c r="D5" s="34">
        <v>50000000</v>
      </c>
      <c r="E5" s="34">
        <f>D5-H5</f>
        <v>33128924.609999999</v>
      </c>
      <c r="F5" s="34">
        <f>42900000*32.58%</f>
        <v>13976820</v>
      </c>
      <c r="G5" s="34">
        <v>35909886.979999997</v>
      </c>
      <c r="H5" s="34">
        <v>16871075.390000001</v>
      </c>
      <c r="I5" s="34" t="s">
        <v>92</v>
      </c>
      <c r="J5" s="35">
        <v>0.16900000000000001</v>
      </c>
      <c r="K5" s="39" t="s">
        <v>106</v>
      </c>
      <c r="L5" s="18">
        <v>45291</v>
      </c>
    </row>
    <row r="6" spans="1:12" ht="19.5">
      <c r="A6" s="26"/>
      <c r="B6" s="21"/>
      <c r="C6" s="21"/>
      <c r="D6" s="22"/>
      <c r="E6" s="22"/>
      <c r="F6" s="22"/>
      <c r="G6" s="22"/>
      <c r="H6" s="22"/>
      <c r="I6" s="22"/>
      <c r="J6" s="23"/>
      <c r="K6" s="24"/>
      <c r="L6" s="25"/>
    </row>
    <row r="8" spans="1:12" ht="23.25">
      <c r="A8" s="44"/>
      <c r="B8" s="44"/>
      <c r="C8" s="44"/>
      <c r="D8" s="44"/>
      <c r="E8" s="44"/>
      <c r="F8" s="44"/>
      <c r="G8" s="44"/>
      <c r="H8" s="44"/>
      <c r="I8" s="29"/>
    </row>
    <row r="9" spans="1:12" ht="23.25">
      <c r="B9" s="29"/>
      <c r="C9" s="29"/>
      <c r="D9" s="29"/>
      <c r="E9" s="29"/>
      <c r="F9" s="29"/>
      <c r="G9" s="29"/>
      <c r="H9" s="29"/>
      <c r="I9" s="29"/>
    </row>
    <row r="10" spans="1:12" ht="23.25">
      <c r="B10" s="29"/>
      <c r="C10" s="29"/>
      <c r="D10" s="29"/>
      <c r="E10" s="29"/>
      <c r="F10" s="29"/>
      <c r="G10" s="29"/>
      <c r="H10" s="29"/>
      <c r="I10" s="29"/>
    </row>
    <row r="45" spans="1:7" ht="18">
      <c r="A45" s="19"/>
      <c r="B45" s="19"/>
      <c r="F45" s="19"/>
      <c r="G45" s="19"/>
    </row>
    <row r="46" spans="1:7" ht="18">
      <c r="A46" s="28"/>
      <c r="B46" s="10"/>
      <c r="F46" s="28"/>
      <c r="G46" s="10"/>
    </row>
    <row r="47" spans="1:7" ht="18">
      <c r="A47" s="10"/>
      <c r="B47" s="10"/>
      <c r="F47" s="10"/>
      <c r="G47" s="10"/>
    </row>
    <row r="48" spans="1:7" ht="18">
      <c r="A48" s="10"/>
      <c r="B48" s="10"/>
      <c r="F48" s="10"/>
      <c r="G48" s="10"/>
    </row>
    <row r="49" spans="1:7" ht="18">
      <c r="A49" s="10"/>
      <c r="B49" s="10"/>
      <c r="F49" s="10"/>
      <c r="G49" s="10"/>
    </row>
    <row r="50" spans="1:7" ht="18">
      <c r="A50" s="10"/>
      <c r="B50" s="10"/>
      <c r="F50" s="10"/>
      <c r="G50" s="10"/>
    </row>
    <row r="51" spans="1:7" ht="18">
      <c r="A51" s="10"/>
      <c r="B51" s="10"/>
      <c r="F51" s="10"/>
      <c r="G51" s="10"/>
    </row>
    <row r="52" spans="1:7" ht="18">
      <c r="A52" s="10"/>
      <c r="B52" s="10"/>
      <c r="F52" s="10"/>
      <c r="G52" s="10"/>
    </row>
    <row r="53" spans="1:7" ht="18">
      <c r="A53" s="10"/>
      <c r="B53" s="10"/>
      <c r="F53" s="10"/>
      <c r="G53" s="10"/>
    </row>
    <row r="54" spans="1:7" ht="18">
      <c r="A54" s="10"/>
      <c r="B54" s="10"/>
      <c r="F54" s="10"/>
      <c r="G54" s="10"/>
    </row>
    <row r="55" spans="1:7" ht="18">
      <c r="A55" s="10"/>
      <c r="B55" s="10"/>
      <c r="F55" s="10"/>
      <c r="G55" s="10"/>
    </row>
  </sheetData>
  <mergeCells count="5">
    <mergeCell ref="I2:L2"/>
    <mergeCell ref="A8:H8"/>
    <mergeCell ref="A2:B2"/>
    <mergeCell ref="C2:D2"/>
    <mergeCell ref="E2:H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2B57-5D51-4276-9BC7-4A2AAE3C6DE3}">
  <sheetPr codeName="Sheet2">
    <tabColor rgb="FF92D050"/>
  </sheetPr>
  <dimension ref="A2:M31"/>
  <sheetViews>
    <sheetView zoomScale="70" zoomScaleNormal="70" workbookViewId="0">
      <selection activeCell="A7" sqref="A7:E8"/>
    </sheetView>
  </sheetViews>
  <sheetFormatPr defaultColWidth="8.875" defaultRowHeight="18"/>
  <cols>
    <col min="1" max="1" width="39.375" style="10" bestFit="1" customWidth="1"/>
    <col min="2" max="2" width="13.625" style="10" bestFit="1" customWidth="1"/>
    <col min="3" max="3" width="9.625" style="10" bestFit="1" customWidth="1"/>
    <col min="4" max="4" width="22.625" style="10" bestFit="1" customWidth="1"/>
    <col min="5" max="5" width="21.375" style="10" bestFit="1" customWidth="1"/>
    <col min="6" max="6" width="12.375" style="10" bestFit="1" customWidth="1"/>
    <col min="7" max="7" width="12.875" style="10" customWidth="1"/>
    <col min="8" max="8" width="24.125" style="10" customWidth="1"/>
    <col min="9" max="9" width="12.875" style="10" customWidth="1"/>
    <col min="10" max="10" width="12.625" style="10" bestFit="1" customWidth="1"/>
    <col min="11" max="11" width="14.375" style="10" bestFit="1" customWidth="1"/>
    <col min="12" max="12" width="10.625" style="10" bestFit="1" customWidth="1"/>
    <col min="13" max="13" width="10.125" style="10" bestFit="1" customWidth="1"/>
    <col min="14" max="16384" width="8.875" style="10"/>
  </cols>
  <sheetData>
    <row r="2" spans="1:13" ht="30" customHeight="1">
      <c r="A2" s="45" t="s">
        <v>0</v>
      </c>
      <c r="B2" s="46"/>
      <c r="C2" s="45" t="s">
        <v>1</v>
      </c>
      <c r="D2" s="46"/>
      <c r="E2" s="45" t="s">
        <v>4</v>
      </c>
      <c r="F2" s="47"/>
      <c r="G2" s="47"/>
      <c r="H2" s="46"/>
      <c r="I2" s="41" t="s">
        <v>2</v>
      </c>
      <c r="J2" s="42"/>
      <c r="K2" s="42"/>
      <c r="L2" s="43"/>
      <c r="M2" s="19"/>
    </row>
    <row r="3" spans="1:13" s="11" customFormat="1" ht="24.95" customHeight="1">
      <c r="A3" s="12" t="s">
        <v>6</v>
      </c>
      <c r="B3" s="13" t="s">
        <v>88</v>
      </c>
      <c r="C3" s="13" t="s">
        <v>7</v>
      </c>
      <c r="D3" s="13" t="s">
        <v>3</v>
      </c>
      <c r="E3" s="13" t="s">
        <v>15</v>
      </c>
      <c r="F3" s="13" t="s">
        <v>20</v>
      </c>
      <c r="G3" s="13" t="s">
        <v>16</v>
      </c>
      <c r="H3" s="12" t="s">
        <v>22</v>
      </c>
      <c r="I3" s="12" t="s">
        <v>90</v>
      </c>
      <c r="J3" s="13" t="s">
        <v>5</v>
      </c>
      <c r="K3" s="13" t="s">
        <v>9</v>
      </c>
      <c r="L3" s="13" t="s">
        <v>10</v>
      </c>
      <c r="M3" s="20">
        <v>1.3747320000000001</v>
      </c>
    </row>
    <row r="4" spans="1:13" s="11" customFormat="1" ht="24.95" customHeight="1">
      <c r="A4" s="14" t="s">
        <v>12</v>
      </c>
      <c r="B4" s="16">
        <v>2017</v>
      </c>
      <c r="C4" s="16" t="s">
        <v>13</v>
      </c>
      <c r="D4" s="34">
        <v>117000000</v>
      </c>
      <c r="E4" s="34">
        <v>105986900</v>
      </c>
      <c r="F4" s="34">
        <v>31650900</v>
      </c>
      <c r="G4" s="34">
        <v>113235762</v>
      </c>
      <c r="H4" s="34">
        <f>D4-E4</f>
        <v>11013100</v>
      </c>
      <c r="I4" s="34" t="s">
        <v>92</v>
      </c>
      <c r="J4" s="35">
        <v>0.123</v>
      </c>
      <c r="K4" s="39" t="s">
        <v>107</v>
      </c>
      <c r="L4" s="18">
        <v>45291</v>
      </c>
    </row>
    <row r="7" spans="1:13" ht="32.450000000000003" customHeight="1">
      <c r="A7" s="44"/>
      <c r="B7" s="44"/>
      <c r="C7" s="44"/>
      <c r="D7" s="44"/>
      <c r="E7" s="44"/>
    </row>
    <row r="8" spans="1:13" ht="19.5">
      <c r="A8" s="11"/>
      <c r="B8" s="11"/>
      <c r="C8" s="11"/>
    </row>
    <row r="9" spans="1:13" ht="19.5">
      <c r="A9" s="11"/>
      <c r="B9" s="11"/>
      <c r="C9" s="11"/>
    </row>
    <row r="30" spans="1:2">
      <c r="A30" s="19"/>
      <c r="B30" s="19"/>
    </row>
    <row r="31" spans="1:2">
      <c r="A31" s="28"/>
    </row>
  </sheetData>
  <mergeCells count="5">
    <mergeCell ref="I2:L2"/>
    <mergeCell ref="A2:B2"/>
    <mergeCell ref="C2:D2"/>
    <mergeCell ref="A7:E7"/>
    <mergeCell ref="E2:H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92D050"/>
  </sheetPr>
  <dimension ref="A2:M57"/>
  <sheetViews>
    <sheetView zoomScale="70" zoomScaleNormal="70" workbookViewId="0">
      <selection activeCell="E67" sqref="A39:E67"/>
    </sheetView>
  </sheetViews>
  <sheetFormatPr defaultRowHeight="13.5"/>
  <cols>
    <col min="1" max="1" width="39" bestFit="1" customWidth="1"/>
    <col min="2" max="2" width="13.375" bestFit="1" customWidth="1"/>
    <col min="3" max="3" width="9.625" bestFit="1" customWidth="1"/>
    <col min="4" max="4" width="22.5" bestFit="1" customWidth="1"/>
    <col min="5" max="5" width="21.375" bestFit="1" customWidth="1"/>
    <col min="6" max="6" width="18.125" bestFit="1" customWidth="1"/>
    <col min="7" max="7" width="12.375" bestFit="1" customWidth="1"/>
    <col min="8" max="8" width="24.5" bestFit="1" customWidth="1"/>
    <col min="9" max="9" width="24.5" customWidth="1"/>
    <col min="10" max="10" width="12.5" bestFit="1" customWidth="1"/>
    <col min="11" max="11" width="24" bestFit="1" customWidth="1"/>
    <col min="12" max="12" width="13.25" customWidth="1"/>
    <col min="13" max="13" width="14.125" bestFit="1" customWidth="1"/>
  </cols>
  <sheetData>
    <row r="2" spans="1:13" ht="30" customHeight="1">
      <c r="A2" s="45" t="s">
        <v>0</v>
      </c>
      <c r="B2" s="46"/>
      <c r="C2" s="45" t="s">
        <v>1</v>
      </c>
      <c r="D2" s="46"/>
      <c r="E2" s="45" t="s">
        <v>4</v>
      </c>
      <c r="F2" s="47"/>
      <c r="G2" s="47"/>
      <c r="H2" s="46"/>
      <c r="I2" s="41" t="s">
        <v>2</v>
      </c>
      <c r="J2" s="42"/>
      <c r="K2" s="42"/>
      <c r="L2" s="43"/>
      <c r="M2" s="27"/>
    </row>
    <row r="3" spans="1:13" ht="24.95" customHeight="1">
      <c r="A3" s="12" t="s">
        <v>6</v>
      </c>
      <c r="B3" s="13" t="s">
        <v>88</v>
      </c>
      <c r="C3" s="13" t="s">
        <v>7</v>
      </c>
      <c r="D3" s="13" t="s">
        <v>3</v>
      </c>
      <c r="E3" s="13" t="s">
        <v>15</v>
      </c>
      <c r="F3" s="13" t="s">
        <v>8</v>
      </c>
      <c r="G3" s="13" t="s">
        <v>16</v>
      </c>
      <c r="H3" s="12" t="s">
        <v>22</v>
      </c>
      <c r="I3" s="12" t="s">
        <v>90</v>
      </c>
      <c r="J3" s="13" t="s">
        <v>5</v>
      </c>
      <c r="K3" s="13" t="s">
        <v>125</v>
      </c>
      <c r="L3" s="13" t="s">
        <v>10</v>
      </c>
    </row>
    <row r="4" spans="1:13" ht="24.95" customHeight="1">
      <c r="A4" s="14" t="s">
        <v>21</v>
      </c>
      <c r="B4" s="16">
        <v>2010</v>
      </c>
      <c r="C4" s="16" t="s">
        <v>11</v>
      </c>
      <c r="D4" s="34">
        <v>60000000</v>
      </c>
      <c r="E4" s="34" t="s">
        <v>127</v>
      </c>
      <c r="F4" s="34">
        <f>552542007*7.16%</f>
        <v>39562007.701200001</v>
      </c>
      <c r="G4" s="34">
        <v>37103403.200000003</v>
      </c>
      <c r="H4" s="34" t="s">
        <v>128</v>
      </c>
      <c r="I4" s="34" t="s">
        <v>92</v>
      </c>
      <c r="J4" s="35">
        <v>0.04</v>
      </c>
      <c r="K4" s="16" t="s">
        <v>105</v>
      </c>
      <c r="L4" s="18">
        <v>45291</v>
      </c>
    </row>
    <row r="5" spans="1:13">
      <c r="E5" s="40" t="s">
        <v>126</v>
      </c>
    </row>
    <row r="6" spans="1:13">
      <c r="A6" s="1"/>
      <c r="B6" s="2"/>
      <c r="C6" s="1"/>
    </row>
    <row r="7" spans="1:13" ht="23.25">
      <c r="A7" s="8"/>
      <c r="B7" s="8"/>
      <c r="C7" s="8"/>
    </row>
    <row r="8" spans="1:13" ht="23.1" customHeight="1">
      <c r="A8" s="44"/>
      <c r="B8" s="44"/>
      <c r="C8" s="44"/>
      <c r="D8" s="44"/>
      <c r="E8" s="44"/>
      <c r="F8" s="44"/>
      <c r="G8" s="44"/>
      <c r="H8" s="44"/>
      <c r="I8" s="29"/>
    </row>
    <row r="9" spans="1:13" ht="19.5">
      <c r="A9" s="11"/>
      <c r="B9" s="11"/>
      <c r="C9" s="11"/>
      <c r="D9" s="10"/>
      <c r="E9" s="10"/>
    </row>
    <row r="13" spans="1:13" ht="19.5">
      <c r="E13" s="21"/>
      <c r="F13" s="21"/>
      <c r="G13" s="21"/>
      <c r="H13" s="21"/>
      <c r="I13" s="21"/>
    </row>
    <row r="47" spans="1:2" ht="18">
      <c r="A47" s="19"/>
      <c r="B47" s="19"/>
    </row>
    <row r="48" spans="1:2" ht="18">
      <c r="A48" s="28"/>
      <c r="B48" s="10"/>
    </row>
    <row r="49" spans="1:2" ht="18">
      <c r="A49" s="10"/>
      <c r="B49" s="10"/>
    </row>
    <row r="50" spans="1:2" ht="18">
      <c r="A50" s="10"/>
      <c r="B50" s="10"/>
    </row>
    <row r="51" spans="1:2" ht="18">
      <c r="A51" s="10"/>
      <c r="B51" s="10"/>
    </row>
    <row r="52" spans="1:2" ht="18">
      <c r="A52" s="10"/>
      <c r="B52" s="10"/>
    </row>
    <row r="53" spans="1:2" ht="18">
      <c r="A53" s="10"/>
      <c r="B53" s="10"/>
    </row>
    <row r="54" spans="1:2" ht="18">
      <c r="A54" s="10"/>
      <c r="B54" s="10"/>
    </row>
    <row r="55" spans="1:2" ht="18">
      <c r="A55" s="10"/>
      <c r="B55" s="10"/>
    </row>
    <row r="56" spans="1:2" ht="18">
      <c r="A56" s="10"/>
      <c r="B56" s="10"/>
    </row>
    <row r="57" spans="1:2" ht="18">
      <c r="A57" s="10"/>
      <c r="B57" s="10"/>
    </row>
  </sheetData>
  <mergeCells count="5">
    <mergeCell ref="I2:L2"/>
    <mergeCell ref="A2:B2"/>
    <mergeCell ref="C2:D2"/>
    <mergeCell ref="A8:H8"/>
    <mergeCell ref="E2: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92D050"/>
  </sheetPr>
  <dimension ref="A2:M70"/>
  <sheetViews>
    <sheetView topLeftCell="A4" zoomScale="70" zoomScaleNormal="70" workbookViewId="0">
      <selection activeCell="B29" sqref="B29"/>
    </sheetView>
  </sheetViews>
  <sheetFormatPr defaultColWidth="8.625" defaultRowHeight="12"/>
  <cols>
    <col min="1" max="1" width="48.875" style="3" bestFit="1" customWidth="1"/>
    <col min="2" max="2" width="13.375" style="3" bestFit="1" customWidth="1"/>
    <col min="3" max="3" width="9.625" style="3" bestFit="1" customWidth="1"/>
    <col min="4" max="4" width="22.625" style="3" bestFit="1" customWidth="1"/>
    <col min="5" max="5" width="23.125" style="3" customWidth="1"/>
    <col min="6" max="6" width="18.125" style="3" bestFit="1" customWidth="1"/>
    <col min="7" max="7" width="12.625" style="3" bestFit="1" customWidth="1"/>
    <col min="8" max="8" width="24.125" style="3" bestFit="1" customWidth="1"/>
    <col min="9" max="9" width="24.125" style="3" customWidth="1"/>
    <col min="10" max="10" width="12.5" style="3" bestFit="1" customWidth="1"/>
    <col min="11" max="11" width="13.875" style="3" bestFit="1" customWidth="1"/>
    <col min="12" max="12" width="13.5" style="3" customWidth="1"/>
    <col min="13" max="16384" width="8.625" style="3"/>
  </cols>
  <sheetData>
    <row r="2" spans="1:13" ht="30" customHeight="1">
      <c r="A2" s="45" t="s">
        <v>0</v>
      </c>
      <c r="B2" s="46"/>
      <c r="C2" s="45" t="s">
        <v>1</v>
      </c>
      <c r="D2" s="46"/>
      <c r="E2" s="45" t="s">
        <v>4</v>
      </c>
      <c r="F2" s="47"/>
      <c r="G2" s="47"/>
      <c r="H2" s="46"/>
      <c r="I2" s="41" t="s">
        <v>2</v>
      </c>
      <c r="J2" s="42"/>
      <c r="K2" s="42"/>
      <c r="L2" s="43"/>
      <c r="M2" s="4"/>
    </row>
    <row r="3" spans="1:13" ht="24.95" customHeight="1">
      <c r="A3" s="12" t="s">
        <v>6</v>
      </c>
      <c r="B3" s="13" t="s">
        <v>88</v>
      </c>
      <c r="C3" s="12" t="s">
        <v>7</v>
      </c>
      <c r="D3" s="12" t="s">
        <v>3</v>
      </c>
      <c r="E3" s="12" t="s">
        <v>15</v>
      </c>
      <c r="F3" s="12" t="s">
        <v>8</v>
      </c>
      <c r="G3" s="12" t="s">
        <v>16</v>
      </c>
      <c r="H3" s="12" t="s">
        <v>22</v>
      </c>
      <c r="I3" s="12" t="s">
        <v>90</v>
      </c>
      <c r="J3" s="12" t="s">
        <v>5</v>
      </c>
      <c r="K3" s="12" t="s">
        <v>9</v>
      </c>
      <c r="L3" s="12" t="s">
        <v>10</v>
      </c>
      <c r="M3" s="5"/>
    </row>
    <row r="4" spans="1:13" ht="24.95" customHeight="1">
      <c r="A4" s="14" t="s">
        <v>14</v>
      </c>
      <c r="B4" s="16">
        <v>2018</v>
      </c>
      <c r="C4" s="16" t="s">
        <v>11</v>
      </c>
      <c r="D4" s="34">
        <v>42000000</v>
      </c>
      <c r="E4" s="34">
        <f>D4-H4</f>
        <v>35221490</v>
      </c>
      <c r="F4" s="34">
        <f>31500000*12.02%</f>
        <v>3786300</v>
      </c>
      <c r="G4" s="34">
        <v>38065875</v>
      </c>
      <c r="H4" s="34">
        <v>6778510</v>
      </c>
      <c r="I4" s="34" t="s">
        <v>92</v>
      </c>
      <c r="J4" s="35">
        <v>2.5000000000000001E-2</v>
      </c>
      <c r="K4" s="16" t="s">
        <v>85</v>
      </c>
      <c r="L4" s="18">
        <v>45291</v>
      </c>
      <c r="M4" s="5"/>
    </row>
    <row r="5" spans="1:13" ht="24.95" customHeight="1">
      <c r="A5" s="14" t="s">
        <v>19</v>
      </c>
      <c r="B5" s="16">
        <v>2019</v>
      </c>
      <c r="C5" s="16" t="s">
        <v>11</v>
      </c>
      <c r="D5" s="34">
        <v>20000000</v>
      </c>
      <c r="E5" s="34">
        <f>D5-H5</f>
        <v>12462490</v>
      </c>
      <c r="F5" s="34">
        <f>100000*3.96%</f>
        <v>3959.9999999999995</v>
      </c>
      <c r="G5" s="34">
        <v>14323378</v>
      </c>
      <c r="H5" s="34">
        <v>7537510</v>
      </c>
      <c r="I5" s="34" t="s">
        <v>92</v>
      </c>
      <c r="J5" s="35">
        <v>0.24099999999999999</v>
      </c>
      <c r="K5" s="16" t="s">
        <v>26</v>
      </c>
      <c r="L5" s="18">
        <v>45291</v>
      </c>
    </row>
    <row r="8" spans="1:13">
      <c r="A8" s="7"/>
      <c r="D8" s="6"/>
      <c r="E8" s="6"/>
    </row>
    <row r="9" spans="1:13" ht="23.1" customHeight="1">
      <c r="A9" s="44"/>
      <c r="B9" s="44"/>
      <c r="C9" s="44"/>
      <c r="D9" s="44"/>
      <c r="E9" s="44"/>
      <c r="F9" s="44"/>
      <c r="G9" s="44"/>
      <c r="H9" s="44"/>
      <c r="I9" s="29"/>
    </row>
    <row r="12" spans="1:13" ht="15.75">
      <c r="A12" s="30"/>
      <c r="G12" s="30"/>
    </row>
    <row r="19" spans="4:9" ht="11.1" customHeight="1">
      <c r="D19" s="21"/>
      <c r="E19" s="21"/>
      <c r="F19" s="21"/>
      <c r="G19" s="21"/>
      <c r="H19" s="21"/>
      <c r="I19" s="21"/>
    </row>
    <row r="20" spans="4:9" ht="8.1" customHeight="1">
      <c r="D20" s="21"/>
      <c r="E20" s="21"/>
      <c r="F20" s="21"/>
      <c r="G20" s="21"/>
      <c r="H20" s="21"/>
      <c r="I20" s="21"/>
    </row>
    <row r="60" spans="1:9" ht="18">
      <c r="A60" s="19"/>
      <c r="B60" s="19"/>
      <c r="G60" s="19"/>
      <c r="H60" s="19"/>
      <c r="I60" s="19"/>
    </row>
    <row r="61" spans="1:9" ht="18">
      <c r="A61" s="28"/>
      <c r="B61" s="10"/>
      <c r="G61" s="28"/>
      <c r="H61" s="10"/>
      <c r="I61" s="10"/>
    </row>
    <row r="62" spans="1:9" ht="18">
      <c r="A62" s="10"/>
      <c r="B62" s="10"/>
      <c r="G62" s="10"/>
      <c r="H62" s="10"/>
      <c r="I62" s="10"/>
    </row>
    <row r="63" spans="1:9" ht="18">
      <c r="A63" s="10"/>
      <c r="B63" s="10"/>
      <c r="G63" s="10"/>
      <c r="H63" s="10"/>
      <c r="I63" s="10"/>
    </row>
    <row r="64" spans="1:9" ht="18">
      <c r="A64" s="10"/>
      <c r="B64" s="10"/>
      <c r="G64" s="10"/>
      <c r="H64" s="10"/>
      <c r="I64" s="10"/>
    </row>
    <row r="65" spans="1:9" ht="18">
      <c r="A65" s="10"/>
      <c r="B65" s="10"/>
      <c r="G65" s="10"/>
      <c r="H65" s="10"/>
      <c r="I65" s="10"/>
    </row>
    <row r="66" spans="1:9" ht="18">
      <c r="A66" s="10"/>
      <c r="B66" s="10"/>
      <c r="G66" s="10"/>
      <c r="H66" s="10"/>
      <c r="I66" s="10"/>
    </row>
    <row r="67" spans="1:9" ht="18">
      <c r="A67" s="10"/>
      <c r="B67" s="10"/>
      <c r="G67" s="10"/>
      <c r="H67" s="10"/>
      <c r="I67" s="10"/>
    </row>
    <row r="68" spans="1:9" ht="18">
      <c r="A68" s="10"/>
      <c r="B68" s="10"/>
      <c r="G68" s="10"/>
      <c r="H68" s="10"/>
      <c r="I68" s="10"/>
    </row>
    <row r="69" spans="1:9" ht="18">
      <c r="A69" s="10"/>
      <c r="B69" s="10"/>
      <c r="G69" s="10"/>
      <c r="H69" s="10"/>
      <c r="I69" s="10"/>
    </row>
    <row r="70" spans="1:9" ht="18">
      <c r="A70" s="10"/>
      <c r="B70" s="10"/>
      <c r="G70" s="10"/>
      <c r="H70" s="10"/>
      <c r="I70" s="10"/>
    </row>
  </sheetData>
  <mergeCells count="5">
    <mergeCell ref="I2:L2"/>
    <mergeCell ref="A9:H9"/>
    <mergeCell ref="A2:B2"/>
    <mergeCell ref="C2:D2"/>
    <mergeCell ref="E2: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0580E-8755-4636-AC9A-6A86A98DBCD6}">
  <sheetPr>
    <tabColor rgb="FF92D050"/>
  </sheetPr>
  <dimension ref="A2:L116"/>
  <sheetViews>
    <sheetView topLeftCell="A24" zoomScale="85" zoomScaleNormal="85" workbookViewId="0">
      <selection activeCell="E45" sqref="A39:H45"/>
    </sheetView>
  </sheetViews>
  <sheetFormatPr defaultRowHeight="13.5"/>
  <cols>
    <col min="1" max="1" width="49" bestFit="1" customWidth="1"/>
    <col min="2" max="2" width="13.625" bestFit="1" customWidth="1"/>
    <col min="3" max="3" width="9.75" bestFit="1" customWidth="1"/>
    <col min="4" max="4" width="22.75" bestFit="1" customWidth="1"/>
    <col min="5" max="5" width="21.25" bestFit="1" customWidth="1"/>
    <col min="6" max="6" width="18.25" bestFit="1" customWidth="1"/>
    <col min="7" max="7" width="12.25" customWidth="1"/>
    <col min="8" max="8" width="24.125" bestFit="1" customWidth="1"/>
    <col min="9" max="9" width="24.125" customWidth="1"/>
    <col min="10" max="10" width="12.625" bestFit="1" customWidth="1"/>
    <col min="11" max="11" width="14.375" bestFit="1" customWidth="1"/>
    <col min="12" max="12" width="10.75" bestFit="1" customWidth="1"/>
  </cols>
  <sheetData>
    <row r="2" spans="1:12" ht="18.600000000000001" customHeight="1">
      <c r="A2" s="45" t="s">
        <v>0</v>
      </c>
      <c r="B2" s="46"/>
      <c r="C2" s="45" t="s">
        <v>1</v>
      </c>
      <c r="D2" s="46"/>
      <c r="E2" s="45" t="s">
        <v>4</v>
      </c>
      <c r="F2" s="47"/>
      <c r="G2" s="47"/>
      <c r="H2" s="46"/>
      <c r="I2" s="41" t="s">
        <v>2</v>
      </c>
      <c r="J2" s="42"/>
      <c r="K2" s="42"/>
      <c r="L2" s="43"/>
    </row>
    <row r="3" spans="1:12" ht="19.5">
      <c r="A3" s="12" t="s">
        <v>6</v>
      </c>
      <c r="B3" s="13" t="s">
        <v>88</v>
      </c>
      <c r="C3" s="12" t="s">
        <v>7</v>
      </c>
      <c r="D3" s="12" t="s">
        <v>3</v>
      </c>
      <c r="E3" s="12" t="s">
        <v>15</v>
      </c>
      <c r="F3" s="12" t="s">
        <v>8</v>
      </c>
      <c r="G3" s="12" t="s">
        <v>16</v>
      </c>
      <c r="H3" s="12" t="s">
        <v>22</v>
      </c>
      <c r="I3" s="12" t="s">
        <v>90</v>
      </c>
      <c r="J3" s="12" t="s">
        <v>5</v>
      </c>
      <c r="K3" s="12" t="s">
        <v>9</v>
      </c>
      <c r="L3" s="12" t="s">
        <v>10</v>
      </c>
    </row>
    <row r="4" spans="1:12" ht="19.5">
      <c r="A4" s="14" t="s">
        <v>28</v>
      </c>
      <c r="B4" s="36">
        <v>2003</v>
      </c>
      <c r="C4" s="36" t="s">
        <v>13</v>
      </c>
      <c r="D4" s="37">
        <v>32000000</v>
      </c>
      <c r="E4" s="37">
        <v>30795100</v>
      </c>
      <c r="F4" s="37">
        <v>48123482</v>
      </c>
      <c r="G4" s="37">
        <v>1256421</v>
      </c>
      <c r="H4" s="37">
        <v>1440001</v>
      </c>
      <c r="I4" s="34" t="s">
        <v>92</v>
      </c>
      <c r="J4" s="38">
        <v>9.4200000000000006E-2</v>
      </c>
      <c r="K4" s="36" t="s">
        <v>93</v>
      </c>
      <c r="L4" s="18">
        <v>45291</v>
      </c>
    </row>
    <row r="5" spans="1:12" ht="19.5">
      <c r="A5" s="14" t="s">
        <v>27</v>
      </c>
      <c r="B5" s="36">
        <v>2003</v>
      </c>
      <c r="C5" s="36" t="s">
        <v>13</v>
      </c>
      <c r="D5" s="37">
        <v>32000000</v>
      </c>
      <c r="E5" s="37">
        <v>31509028</v>
      </c>
      <c r="F5" s="37">
        <v>49187864</v>
      </c>
      <c r="G5" s="37">
        <v>291809</v>
      </c>
      <c r="H5" s="37">
        <v>1600000</v>
      </c>
      <c r="I5" s="34" t="s">
        <v>92</v>
      </c>
      <c r="J5" s="38">
        <v>7.4099999999999999E-2</v>
      </c>
      <c r="K5" s="36" t="s">
        <v>58</v>
      </c>
      <c r="L5" s="18">
        <v>45291</v>
      </c>
    </row>
    <row r="6" spans="1:12" ht="19.5">
      <c r="A6" s="14" t="s">
        <v>29</v>
      </c>
      <c r="B6" s="36">
        <v>2005</v>
      </c>
      <c r="C6" s="36" t="s">
        <v>13</v>
      </c>
      <c r="D6" s="37">
        <v>11000000</v>
      </c>
      <c r="E6" s="37">
        <v>10564889</v>
      </c>
      <c r="F6" s="37">
        <v>13906324</v>
      </c>
      <c r="G6" s="37">
        <v>398293</v>
      </c>
      <c r="H6" s="37">
        <v>544500</v>
      </c>
      <c r="I6" s="34" t="s">
        <v>92</v>
      </c>
      <c r="J6" s="38">
        <v>4.5499999999999999E-2</v>
      </c>
      <c r="K6" s="36" t="s">
        <v>108</v>
      </c>
      <c r="L6" s="18">
        <v>45291</v>
      </c>
    </row>
    <row r="7" spans="1:12" ht="19.5">
      <c r="A7" s="14" t="s">
        <v>31</v>
      </c>
      <c r="B7" s="36">
        <v>2007</v>
      </c>
      <c r="C7" s="36" t="s">
        <v>13</v>
      </c>
      <c r="D7" s="37">
        <v>13500000</v>
      </c>
      <c r="E7" s="37">
        <v>12918435</v>
      </c>
      <c r="F7" s="37">
        <v>19482678</v>
      </c>
      <c r="G7" s="37">
        <v>1968257</v>
      </c>
      <c r="H7" s="37">
        <v>668250</v>
      </c>
      <c r="I7" s="34" t="s">
        <v>92</v>
      </c>
      <c r="J7" s="38">
        <v>7.8700000000000006E-2</v>
      </c>
      <c r="K7" s="36" t="s">
        <v>109</v>
      </c>
      <c r="L7" s="18">
        <v>45291</v>
      </c>
    </row>
    <row r="8" spans="1:12" ht="19.5">
      <c r="A8" s="14" t="s">
        <v>30</v>
      </c>
      <c r="B8" s="36">
        <v>2007</v>
      </c>
      <c r="C8" s="36" t="s">
        <v>13</v>
      </c>
      <c r="D8" s="37">
        <v>11500000</v>
      </c>
      <c r="E8" s="37">
        <v>11413781</v>
      </c>
      <c r="F8" s="37">
        <v>20841503</v>
      </c>
      <c r="G8" s="37">
        <v>1906337</v>
      </c>
      <c r="H8" s="37">
        <v>534750</v>
      </c>
      <c r="I8" s="34" t="s">
        <v>92</v>
      </c>
      <c r="J8" s="38">
        <v>0.1192</v>
      </c>
      <c r="K8" s="36" t="s">
        <v>99</v>
      </c>
      <c r="L8" s="18">
        <v>45291</v>
      </c>
    </row>
    <row r="9" spans="1:12" ht="19.5">
      <c r="A9" s="14" t="s">
        <v>32</v>
      </c>
      <c r="B9" s="36">
        <v>2007</v>
      </c>
      <c r="C9" s="36" t="s">
        <v>13</v>
      </c>
      <c r="D9" s="37">
        <v>2000000</v>
      </c>
      <c r="E9" s="37">
        <v>1987692</v>
      </c>
      <c r="F9" s="37">
        <v>4280228</v>
      </c>
      <c r="G9" s="37">
        <v>454746</v>
      </c>
      <c r="H9" s="37">
        <v>52000</v>
      </c>
      <c r="I9" s="34" t="s">
        <v>92</v>
      </c>
      <c r="J9" s="38">
        <v>0.1152</v>
      </c>
      <c r="K9" s="36" t="s">
        <v>110</v>
      </c>
      <c r="L9" s="18">
        <v>45291</v>
      </c>
    </row>
    <row r="10" spans="1:12" ht="19.5">
      <c r="A10" s="14" t="s">
        <v>34</v>
      </c>
      <c r="B10" s="36">
        <v>2008</v>
      </c>
      <c r="C10" s="36" t="s">
        <v>13</v>
      </c>
      <c r="D10" s="37">
        <v>11500000</v>
      </c>
      <c r="E10" s="37">
        <v>10549033</v>
      </c>
      <c r="F10" s="37">
        <v>16631256</v>
      </c>
      <c r="G10" s="37">
        <v>4054304</v>
      </c>
      <c r="H10" s="37">
        <v>997050</v>
      </c>
      <c r="I10" s="34" t="s">
        <v>92</v>
      </c>
      <c r="J10" s="38">
        <v>0.1096</v>
      </c>
      <c r="K10" s="36" t="s">
        <v>97</v>
      </c>
      <c r="L10" s="18">
        <v>45291</v>
      </c>
    </row>
    <row r="11" spans="1:12" ht="19.5">
      <c r="A11" s="14" t="s">
        <v>33</v>
      </c>
      <c r="B11" s="36">
        <v>2008</v>
      </c>
      <c r="C11" s="36" t="s">
        <v>13</v>
      </c>
      <c r="D11" s="37">
        <v>9500000</v>
      </c>
      <c r="E11" s="37">
        <v>9272763</v>
      </c>
      <c r="F11" s="37">
        <v>18119473</v>
      </c>
      <c r="G11" s="37">
        <v>2921319</v>
      </c>
      <c r="H11" s="37">
        <v>658350</v>
      </c>
      <c r="I11" s="34" t="s">
        <v>92</v>
      </c>
      <c r="J11" s="38">
        <v>0.15540000000000001</v>
      </c>
      <c r="K11" s="36" t="s">
        <v>95</v>
      </c>
      <c r="L11" s="18">
        <v>45291</v>
      </c>
    </row>
    <row r="12" spans="1:12" ht="19.5">
      <c r="A12" s="14" t="s">
        <v>35</v>
      </c>
      <c r="B12" s="36">
        <v>2008</v>
      </c>
      <c r="C12" s="36" t="s">
        <v>13</v>
      </c>
      <c r="D12" s="37">
        <v>2000000</v>
      </c>
      <c r="E12" s="37">
        <v>1996981</v>
      </c>
      <c r="F12" s="37">
        <v>4466036</v>
      </c>
      <c r="G12" s="37">
        <v>674368</v>
      </c>
      <c r="H12" s="37">
        <v>50200</v>
      </c>
      <c r="I12" s="34" t="s">
        <v>92</v>
      </c>
      <c r="J12" s="38">
        <v>0.1479</v>
      </c>
      <c r="K12" s="36" t="s">
        <v>111</v>
      </c>
      <c r="L12" s="18">
        <v>45291</v>
      </c>
    </row>
    <row r="13" spans="1:12" ht="19.5">
      <c r="A13" s="14" t="s">
        <v>36</v>
      </c>
      <c r="B13" s="36">
        <v>2009</v>
      </c>
      <c r="C13" s="36" t="s">
        <v>13</v>
      </c>
      <c r="D13" s="37">
        <v>6750000</v>
      </c>
      <c r="E13" s="37">
        <v>6414309</v>
      </c>
      <c r="F13" s="37">
        <v>11585661</v>
      </c>
      <c r="G13" s="37">
        <v>3501921</v>
      </c>
      <c r="H13" s="37">
        <v>553500</v>
      </c>
      <c r="I13" s="34" t="s">
        <v>92</v>
      </c>
      <c r="J13" s="38">
        <v>0.1502</v>
      </c>
      <c r="K13" s="36" t="s">
        <v>112</v>
      </c>
      <c r="L13" s="18">
        <v>45291</v>
      </c>
    </row>
    <row r="14" spans="1:12" ht="19.5">
      <c r="A14" s="14" t="s">
        <v>37</v>
      </c>
      <c r="B14" s="36">
        <v>2009</v>
      </c>
      <c r="C14" s="36" t="s">
        <v>13</v>
      </c>
      <c r="D14" s="37">
        <v>750000</v>
      </c>
      <c r="E14" s="37">
        <v>750440</v>
      </c>
      <c r="F14" s="37">
        <v>1261799</v>
      </c>
      <c r="G14" s="37">
        <v>199237</v>
      </c>
      <c r="H14" s="37">
        <v>14850</v>
      </c>
      <c r="I14" s="34" t="s">
        <v>92</v>
      </c>
      <c r="J14" s="38">
        <v>0.12520000000000001</v>
      </c>
      <c r="K14" s="36" t="s">
        <v>100</v>
      </c>
      <c r="L14" s="18">
        <v>45291</v>
      </c>
    </row>
    <row r="15" spans="1:12" ht="19.5">
      <c r="A15" s="14" t="s">
        <v>39</v>
      </c>
      <c r="B15" s="36">
        <v>2009</v>
      </c>
      <c r="C15" s="36" t="s">
        <v>13</v>
      </c>
      <c r="D15" s="37">
        <v>1500000</v>
      </c>
      <c r="E15" s="37">
        <v>1385138</v>
      </c>
      <c r="F15" s="37">
        <v>1594888</v>
      </c>
      <c r="G15" s="37">
        <v>1012413</v>
      </c>
      <c r="H15" s="37">
        <v>122250</v>
      </c>
      <c r="I15" s="34" t="s">
        <v>92</v>
      </c>
      <c r="J15" s="38">
        <v>8.4900000000000003E-2</v>
      </c>
      <c r="K15" s="36" t="s">
        <v>113</v>
      </c>
      <c r="L15" s="18">
        <v>45291</v>
      </c>
    </row>
    <row r="16" spans="1:12" ht="19.5">
      <c r="A16" s="14" t="s">
        <v>38</v>
      </c>
      <c r="B16" s="36">
        <v>2009</v>
      </c>
      <c r="C16" s="36" t="s">
        <v>13</v>
      </c>
      <c r="D16" s="37">
        <v>6750000</v>
      </c>
      <c r="E16" s="37">
        <v>6022782</v>
      </c>
      <c r="F16" s="37">
        <v>9176847</v>
      </c>
      <c r="G16" s="37">
        <v>2696669</v>
      </c>
      <c r="H16" s="37">
        <v>745875</v>
      </c>
      <c r="I16" s="34" t="s">
        <v>92</v>
      </c>
      <c r="J16" s="38">
        <v>0.12640000000000001</v>
      </c>
      <c r="K16" s="36" t="s">
        <v>114</v>
      </c>
      <c r="L16" s="18">
        <v>45291</v>
      </c>
    </row>
    <row r="17" spans="1:12" ht="19.5">
      <c r="A17" s="14" t="s">
        <v>40</v>
      </c>
      <c r="B17" s="36">
        <v>2010</v>
      </c>
      <c r="C17" s="36" t="s">
        <v>13</v>
      </c>
      <c r="D17" s="37">
        <v>8400000</v>
      </c>
      <c r="E17" s="37">
        <v>7623013</v>
      </c>
      <c r="F17" s="37">
        <v>13801018</v>
      </c>
      <c r="G17" s="37">
        <v>4703579</v>
      </c>
      <c r="H17" s="37">
        <v>999600</v>
      </c>
      <c r="I17" s="34" t="s">
        <v>92</v>
      </c>
      <c r="J17" s="38">
        <v>0.1593</v>
      </c>
      <c r="K17" s="36" t="s">
        <v>102</v>
      </c>
      <c r="L17" s="18">
        <v>45291</v>
      </c>
    </row>
    <row r="18" spans="1:12" ht="19.5">
      <c r="A18" s="14" t="s">
        <v>43</v>
      </c>
      <c r="B18" s="36">
        <v>2010</v>
      </c>
      <c r="C18" s="36" t="s">
        <v>13</v>
      </c>
      <c r="D18" s="37">
        <v>3400000</v>
      </c>
      <c r="E18" s="37">
        <v>3310031</v>
      </c>
      <c r="F18" s="37">
        <v>4988728</v>
      </c>
      <c r="G18" s="37">
        <v>1070014</v>
      </c>
      <c r="H18" s="37">
        <v>132600</v>
      </c>
      <c r="I18" s="34" t="s">
        <v>92</v>
      </c>
      <c r="J18" s="38">
        <v>0.1123</v>
      </c>
      <c r="K18" s="36" t="s">
        <v>115</v>
      </c>
      <c r="L18" s="18">
        <v>45291</v>
      </c>
    </row>
    <row r="19" spans="1:12" ht="19.5">
      <c r="A19" s="14" t="s">
        <v>41</v>
      </c>
      <c r="B19" s="36">
        <v>2010</v>
      </c>
      <c r="C19" s="36" t="s">
        <v>13</v>
      </c>
      <c r="D19" s="37">
        <v>6700000</v>
      </c>
      <c r="E19" s="37">
        <v>6052126</v>
      </c>
      <c r="F19" s="37">
        <v>9052118</v>
      </c>
      <c r="G19" s="37">
        <v>2679305</v>
      </c>
      <c r="H19" s="37">
        <v>666650</v>
      </c>
      <c r="I19" s="34" t="s">
        <v>92</v>
      </c>
      <c r="J19" s="38">
        <v>0.1278</v>
      </c>
      <c r="K19" s="36" t="s">
        <v>116</v>
      </c>
      <c r="L19" s="18">
        <v>45291</v>
      </c>
    </row>
    <row r="20" spans="1:12" ht="19.5">
      <c r="A20" s="14" t="s">
        <v>42</v>
      </c>
      <c r="B20" s="36">
        <v>2010</v>
      </c>
      <c r="C20" s="36" t="s">
        <v>13</v>
      </c>
      <c r="D20" s="37">
        <v>1700000</v>
      </c>
      <c r="E20" s="37">
        <v>1534757</v>
      </c>
      <c r="F20" s="37">
        <v>1697437</v>
      </c>
      <c r="G20" s="37">
        <v>1365656</v>
      </c>
      <c r="H20" s="37">
        <v>173400</v>
      </c>
      <c r="I20" s="34" t="s">
        <v>92</v>
      </c>
      <c r="J20" s="38">
        <v>9.9299999999999999E-2</v>
      </c>
      <c r="K20" s="36" t="s">
        <v>94</v>
      </c>
      <c r="L20" s="18">
        <v>45291</v>
      </c>
    </row>
    <row r="21" spans="1:12" ht="19.5">
      <c r="A21" s="14" t="s">
        <v>44</v>
      </c>
      <c r="B21" s="36">
        <v>2011</v>
      </c>
      <c r="C21" s="36" t="s">
        <v>13</v>
      </c>
      <c r="D21" s="37">
        <v>7500000</v>
      </c>
      <c r="E21" s="37">
        <v>6606320</v>
      </c>
      <c r="F21" s="37">
        <v>11511248</v>
      </c>
      <c r="G21" s="37">
        <v>4439793</v>
      </c>
      <c r="H21" s="37">
        <v>978750</v>
      </c>
      <c r="I21" s="34" t="s">
        <v>92</v>
      </c>
      <c r="J21" s="38">
        <v>0.15679999999999999</v>
      </c>
      <c r="K21" s="36" t="s">
        <v>117</v>
      </c>
      <c r="L21" s="18">
        <v>45291</v>
      </c>
    </row>
    <row r="22" spans="1:12" ht="19.5">
      <c r="A22" s="14" t="s">
        <v>47</v>
      </c>
      <c r="B22" s="36">
        <v>2011</v>
      </c>
      <c r="C22" s="36" t="s">
        <v>13</v>
      </c>
      <c r="D22" s="37">
        <v>3000000</v>
      </c>
      <c r="E22" s="37">
        <v>2816876</v>
      </c>
      <c r="F22" s="37">
        <v>4118401</v>
      </c>
      <c r="G22" s="37">
        <v>1302376</v>
      </c>
      <c r="H22" s="37">
        <v>224700</v>
      </c>
      <c r="I22" s="34" t="s">
        <v>92</v>
      </c>
      <c r="J22" s="38">
        <v>0.12529999999999999</v>
      </c>
      <c r="K22" s="36" t="s">
        <v>101</v>
      </c>
      <c r="L22" s="18">
        <v>45291</v>
      </c>
    </row>
    <row r="23" spans="1:12" ht="19.5">
      <c r="A23" s="14" t="s">
        <v>46</v>
      </c>
      <c r="B23" s="36">
        <v>2011</v>
      </c>
      <c r="C23" s="36" t="s">
        <v>13</v>
      </c>
      <c r="D23" s="37">
        <v>1500000</v>
      </c>
      <c r="E23" s="37">
        <v>1314003</v>
      </c>
      <c r="F23" s="37">
        <v>1703160</v>
      </c>
      <c r="G23" s="37">
        <v>1406997</v>
      </c>
      <c r="H23" s="37">
        <v>192750</v>
      </c>
      <c r="I23" s="34" t="s">
        <v>92</v>
      </c>
      <c r="J23" s="38">
        <v>0.1275</v>
      </c>
      <c r="K23" s="36" t="s">
        <v>118</v>
      </c>
      <c r="L23" s="18">
        <v>45291</v>
      </c>
    </row>
    <row r="24" spans="1:12" ht="19.5">
      <c r="A24" s="14" t="s">
        <v>45</v>
      </c>
      <c r="B24" s="36">
        <v>2011</v>
      </c>
      <c r="C24" s="36" t="s">
        <v>13</v>
      </c>
      <c r="D24" s="37">
        <v>6000000</v>
      </c>
      <c r="E24" s="37">
        <v>5064161</v>
      </c>
      <c r="F24" s="37">
        <v>7360531</v>
      </c>
      <c r="G24" s="37">
        <v>3066539</v>
      </c>
      <c r="H24" s="37">
        <v>957000</v>
      </c>
      <c r="I24" s="34" t="s">
        <v>92</v>
      </c>
      <c r="J24" s="38">
        <v>0.13800000000000001</v>
      </c>
      <c r="K24" s="36" t="s">
        <v>119</v>
      </c>
      <c r="L24" s="18">
        <v>45291</v>
      </c>
    </row>
    <row r="25" spans="1:12" ht="19.5">
      <c r="A25" s="14" t="s">
        <v>48</v>
      </c>
      <c r="B25" s="36">
        <v>2013</v>
      </c>
      <c r="C25" s="36" t="s">
        <v>13</v>
      </c>
      <c r="D25" s="37">
        <v>14400000</v>
      </c>
      <c r="E25" s="37">
        <v>13500148</v>
      </c>
      <c r="F25" s="37">
        <v>14010799</v>
      </c>
      <c r="G25" s="37">
        <v>15056773</v>
      </c>
      <c r="H25" s="37">
        <v>1056299</v>
      </c>
      <c r="I25" s="34" t="s">
        <v>92</v>
      </c>
      <c r="J25" s="38">
        <v>0.14069999999999999</v>
      </c>
      <c r="K25" s="36" t="s">
        <v>103</v>
      </c>
      <c r="L25" s="18">
        <v>45291</v>
      </c>
    </row>
    <row r="26" spans="1:12" ht="19.5">
      <c r="A26" s="14" t="s">
        <v>49</v>
      </c>
      <c r="B26" s="36">
        <v>2013</v>
      </c>
      <c r="C26" s="36" t="s">
        <v>13</v>
      </c>
      <c r="D26" s="37">
        <v>11500000</v>
      </c>
      <c r="E26" s="37">
        <v>10430854</v>
      </c>
      <c r="F26" s="37">
        <v>13859735</v>
      </c>
      <c r="G26" s="37">
        <v>7977617</v>
      </c>
      <c r="H26" s="37">
        <v>1075607</v>
      </c>
      <c r="I26" s="34" t="s">
        <v>92</v>
      </c>
      <c r="J26" s="38">
        <v>0.1628</v>
      </c>
      <c r="K26" s="36" t="s">
        <v>120</v>
      </c>
      <c r="L26" s="18">
        <v>45291</v>
      </c>
    </row>
    <row r="27" spans="1:12" ht="19.5">
      <c r="A27" s="14" t="s">
        <v>50</v>
      </c>
      <c r="B27" s="36">
        <v>2013</v>
      </c>
      <c r="C27" s="36" t="s">
        <v>13</v>
      </c>
      <c r="D27" s="37">
        <v>2900000</v>
      </c>
      <c r="E27" s="37">
        <v>2691200</v>
      </c>
      <c r="F27" s="37">
        <v>2392440</v>
      </c>
      <c r="G27" s="37">
        <v>4187243</v>
      </c>
      <c r="H27" s="37">
        <v>208800</v>
      </c>
      <c r="I27" s="34" t="s">
        <v>92</v>
      </c>
      <c r="J27" s="38">
        <v>0.14940000000000001</v>
      </c>
      <c r="K27" s="36" t="s">
        <v>121</v>
      </c>
      <c r="L27" s="18">
        <v>45291</v>
      </c>
    </row>
    <row r="28" spans="1:12" ht="19.5">
      <c r="A28" s="14" t="s">
        <v>51</v>
      </c>
      <c r="B28" s="36">
        <v>2014</v>
      </c>
      <c r="C28" s="36" t="s">
        <v>13</v>
      </c>
      <c r="D28" s="37">
        <v>29000000</v>
      </c>
      <c r="E28" s="37">
        <v>26986857</v>
      </c>
      <c r="F28" s="37">
        <v>25795794</v>
      </c>
      <c r="G28" s="37">
        <v>32148682</v>
      </c>
      <c r="H28" s="37">
        <v>2207706</v>
      </c>
      <c r="I28" s="34" t="s">
        <v>92</v>
      </c>
      <c r="J28" s="38">
        <v>0.14860000000000001</v>
      </c>
      <c r="K28" s="36" t="s">
        <v>103</v>
      </c>
      <c r="L28" s="18">
        <v>45291</v>
      </c>
    </row>
    <row r="29" spans="1:12" ht="19.5">
      <c r="A29" s="14" t="s">
        <v>52</v>
      </c>
      <c r="B29" s="36">
        <v>2017</v>
      </c>
      <c r="C29" s="36" t="s">
        <v>13</v>
      </c>
      <c r="D29" s="37">
        <v>20000000</v>
      </c>
      <c r="E29" s="37">
        <v>17758635</v>
      </c>
      <c r="F29" s="37">
        <v>6257379</v>
      </c>
      <c r="G29" s="37">
        <v>26623706</v>
      </c>
      <c r="H29" s="37">
        <v>2276904</v>
      </c>
      <c r="I29" s="34" t="s">
        <v>92</v>
      </c>
      <c r="J29" s="38">
        <v>0.18990000000000001</v>
      </c>
      <c r="K29" s="36" t="s">
        <v>122</v>
      </c>
      <c r="L29" s="18">
        <v>45291</v>
      </c>
    </row>
    <row r="30" spans="1:12" ht="19.5">
      <c r="A30" s="14" t="s">
        <v>53</v>
      </c>
      <c r="B30" s="36">
        <v>2018</v>
      </c>
      <c r="C30" s="36" t="s">
        <v>13</v>
      </c>
      <c r="D30" s="37">
        <v>60000000</v>
      </c>
      <c r="E30" s="37">
        <v>46411118</v>
      </c>
      <c r="F30" s="37">
        <v>7569324</v>
      </c>
      <c r="G30" s="37">
        <v>69007156</v>
      </c>
      <c r="H30" s="37">
        <v>13670997</v>
      </c>
      <c r="I30" s="34" t="s">
        <v>92</v>
      </c>
      <c r="J30" s="38">
        <v>0.20050000000000001</v>
      </c>
      <c r="K30" s="36" t="s">
        <v>98</v>
      </c>
      <c r="L30" s="18">
        <v>45291</v>
      </c>
    </row>
    <row r="31" spans="1:12" ht="19.5">
      <c r="A31" s="14" t="s">
        <v>54</v>
      </c>
      <c r="B31" s="36">
        <v>2019</v>
      </c>
      <c r="C31" s="36" t="s">
        <v>13</v>
      </c>
      <c r="D31" s="37">
        <v>25000000</v>
      </c>
      <c r="E31" s="37">
        <v>20795749</v>
      </c>
      <c r="F31" s="37">
        <v>2027095</v>
      </c>
      <c r="G31" s="37">
        <v>26543800</v>
      </c>
      <c r="H31" s="37">
        <v>4211789</v>
      </c>
      <c r="I31" s="34" t="s">
        <v>92</v>
      </c>
      <c r="J31" s="38">
        <v>0.20610000000000001</v>
      </c>
      <c r="K31" s="36" t="s">
        <v>107</v>
      </c>
      <c r="L31" s="18">
        <v>45291</v>
      </c>
    </row>
    <row r="32" spans="1:12" ht="19.5">
      <c r="A32" s="14" t="s">
        <v>55</v>
      </c>
      <c r="B32" s="36">
        <v>2021</v>
      </c>
      <c r="C32" s="36" t="s">
        <v>13</v>
      </c>
      <c r="D32" s="37">
        <v>35000000</v>
      </c>
      <c r="E32" s="37">
        <v>16026260</v>
      </c>
      <c r="F32" s="37">
        <v>409726</v>
      </c>
      <c r="G32" s="37">
        <v>16940006</v>
      </c>
      <c r="H32" s="37">
        <v>18975250</v>
      </c>
      <c r="I32" s="34" t="s">
        <v>92</v>
      </c>
      <c r="J32" s="38">
        <v>8.1500000000000003E-2</v>
      </c>
      <c r="K32" s="36" t="s">
        <v>123</v>
      </c>
      <c r="L32" s="18">
        <v>45291</v>
      </c>
    </row>
    <row r="33" spans="1:12" ht="19.5">
      <c r="A33" s="14" t="s">
        <v>57</v>
      </c>
      <c r="B33" s="36">
        <v>2009</v>
      </c>
      <c r="C33" s="36" t="s">
        <v>13</v>
      </c>
      <c r="D33" s="37">
        <v>4000000</v>
      </c>
      <c r="E33" s="37">
        <v>4111211</v>
      </c>
      <c r="F33" s="37">
        <v>7407975</v>
      </c>
      <c r="G33" s="37">
        <v>2054579</v>
      </c>
      <c r="H33" s="37">
        <v>162800</v>
      </c>
      <c r="I33" s="34" t="s">
        <v>92</v>
      </c>
      <c r="J33" s="38">
        <v>0.22919999999999999</v>
      </c>
      <c r="K33" s="36" t="s">
        <v>96</v>
      </c>
      <c r="L33" s="18">
        <v>45291</v>
      </c>
    </row>
    <row r="34" spans="1:12" ht="23.25">
      <c r="A34" s="48"/>
      <c r="B34" s="49"/>
      <c r="C34" s="49"/>
      <c r="D34" s="49"/>
      <c r="E34" s="49"/>
      <c r="F34" s="49"/>
      <c r="G34" s="49"/>
      <c r="H34" s="49"/>
      <c r="I34" s="32"/>
    </row>
    <row r="35" spans="1:12" ht="19.5">
      <c r="A35" s="14" t="s">
        <v>56</v>
      </c>
      <c r="B35" s="16"/>
      <c r="C35" s="16" t="s">
        <v>13</v>
      </c>
      <c r="D35" s="34">
        <f>SUM(D4:D33)</f>
        <v>380750000</v>
      </c>
      <c r="E35" s="34">
        <f t="shared" ref="E35:H35" si="0">SUM(E4:E33)</f>
        <v>328613690</v>
      </c>
      <c r="F35" s="34">
        <f t="shared" si="0"/>
        <v>352620947</v>
      </c>
      <c r="G35" s="34">
        <f t="shared" si="0"/>
        <v>241909915</v>
      </c>
      <c r="H35" s="34">
        <f t="shared" si="0"/>
        <v>56153178</v>
      </c>
      <c r="I35" s="34" t="s">
        <v>92</v>
      </c>
      <c r="J35" s="35">
        <v>0.1139</v>
      </c>
      <c r="K35" s="16" t="s">
        <v>124</v>
      </c>
      <c r="L35" s="17"/>
    </row>
    <row r="40" spans="1:12" ht="23.25">
      <c r="A40" s="44"/>
      <c r="B40" s="44"/>
      <c r="C40" s="44"/>
      <c r="D40" s="44"/>
      <c r="E40" s="44"/>
      <c r="F40" s="44"/>
      <c r="G40" s="44"/>
      <c r="H40" s="44"/>
      <c r="I40" s="29"/>
    </row>
    <row r="106" spans="1:2" ht="18">
      <c r="A106" s="19"/>
      <c r="B106" s="19"/>
    </row>
    <row r="107" spans="1:2" ht="18">
      <c r="A107" s="28"/>
      <c r="B107" s="10"/>
    </row>
    <row r="108" spans="1:2" ht="18">
      <c r="A108" s="10"/>
      <c r="B108" s="10"/>
    </row>
    <row r="109" spans="1:2" ht="18">
      <c r="A109" s="10"/>
      <c r="B109" s="10"/>
    </row>
    <row r="110" spans="1:2" ht="18">
      <c r="A110" s="10"/>
      <c r="B110" s="10"/>
    </row>
    <row r="111" spans="1:2" ht="18">
      <c r="A111" s="10"/>
      <c r="B111" s="10"/>
    </row>
    <row r="112" spans="1:2" ht="18">
      <c r="A112" s="10"/>
      <c r="B112" s="10"/>
    </row>
    <row r="113" spans="1:2" ht="18">
      <c r="A113" s="10"/>
      <c r="B113" s="10"/>
    </row>
    <row r="114" spans="1:2" ht="18">
      <c r="A114" s="10"/>
      <c r="B114" s="10"/>
    </row>
    <row r="115" spans="1:2" ht="18">
      <c r="A115" s="10"/>
      <c r="B115" s="10"/>
    </row>
    <row r="116" spans="1:2" ht="18">
      <c r="A116" s="10"/>
      <c r="B116" s="10"/>
    </row>
  </sheetData>
  <mergeCells count="6">
    <mergeCell ref="I2:L2"/>
    <mergeCell ref="A34:H34"/>
    <mergeCell ref="A40:H40"/>
    <mergeCell ref="A2:B2"/>
    <mergeCell ref="C2:D2"/>
    <mergeCell ref="E2:H2"/>
  </mergeCells>
  <phoneticPr fontId="3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215A-BF01-469E-92C9-C1423204BB57}">
  <sheetPr codeName="Sheet5">
    <tabColor rgb="FF92D050"/>
  </sheetPr>
  <dimension ref="A2:L97"/>
  <sheetViews>
    <sheetView topLeftCell="A14" zoomScale="70" zoomScaleNormal="70" workbookViewId="0">
      <selection activeCell="A33" sqref="A33:H33"/>
    </sheetView>
  </sheetViews>
  <sheetFormatPr defaultColWidth="255.375" defaultRowHeight="13.5"/>
  <cols>
    <col min="1" max="1" width="54.625" bestFit="1" customWidth="1"/>
    <col min="2" max="2" width="16.75" bestFit="1" customWidth="1"/>
    <col min="3" max="3" width="12.125" bestFit="1" customWidth="1"/>
    <col min="4" max="4" width="27.125" bestFit="1" customWidth="1"/>
    <col min="5" max="5" width="26.5" bestFit="1" customWidth="1"/>
    <col min="6" max="6" width="22.625" bestFit="1" customWidth="1"/>
    <col min="7" max="7" width="12.875" bestFit="1" customWidth="1"/>
    <col min="8" max="8" width="28.25" bestFit="1" customWidth="1"/>
    <col min="9" max="9" width="28.25" customWidth="1"/>
    <col min="10" max="10" width="16.25" bestFit="1" customWidth="1"/>
    <col min="11" max="11" width="17.625" bestFit="1" customWidth="1"/>
    <col min="12" max="12" width="14" bestFit="1" customWidth="1"/>
  </cols>
  <sheetData>
    <row r="2" spans="1:12" ht="19.5">
      <c r="A2" s="45" t="s">
        <v>0</v>
      </c>
      <c r="B2" s="46"/>
      <c r="C2" s="45" t="s">
        <v>1</v>
      </c>
      <c r="D2" s="46"/>
      <c r="E2" s="45" t="s">
        <v>4</v>
      </c>
      <c r="F2" s="47"/>
      <c r="G2" s="47"/>
      <c r="H2" s="46"/>
      <c r="I2" s="41" t="s">
        <v>2</v>
      </c>
      <c r="J2" s="42"/>
      <c r="K2" s="42"/>
      <c r="L2" s="43"/>
    </row>
    <row r="3" spans="1:12" ht="19.5">
      <c r="A3" s="12" t="s">
        <v>6</v>
      </c>
      <c r="B3" s="13" t="s">
        <v>88</v>
      </c>
      <c r="C3" s="12" t="s">
        <v>7</v>
      </c>
      <c r="D3" s="12" t="s">
        <v>3</v>
      </c>
      <c r="E3" s="12" t="s">
        <v>15</v>
      </c>
      <c r="F3" s="12" t="s">
        <v>8</v>
      </c>
      <c r="G3" s="12" t="s">
        <v>16</v>
      </c>
      <c r="H3" s="12" t="s">
        <v>22</v>
      </c>
      <c r="I3" s="12" t="s">
        <v>90</v>
      </c>
      <c r="J3" s="12" t="s">
        <v>5</v>
      </c>
      <c r="K3" s="12" t="s">
        <v>9</v>
      </c>
      <c r="L3" s="12" t="s">
        <v>10</v>
      </c>
    </row>
    <row r="4" spans="1:12" ht="19.5">
      <c r="A4" s="14" t="s">
        <v>59</v>
      </c>
      <c r="B4" s="16">
        <v>2003</v>
      </c>
      <c r="C4" s="16" t="s">
        <v>13</v>
      </c>
      <c r="D4" s="34">
        <v>16500000</v>
      </c>
      <c r="E4" s="34">
        <v>15592500</v>
      </c>
      <c r="F4" s="34">
        <v>25906075</v>
      </c>
      <c r="G4" s="34">
        <v>0</v>
      </c>
      <c r="H4" s="34">
        <f>D4-E4</f>
        <v>907500</v>
      </c>
      <c r="I4" s="34" t="s">
        <v>92</v>
      </c>
      <c r="J4" s="35">
        <v>8.6999999999999994E-2</v>
      </c>
      <c r="K4" s="16" t="s">
        <v>79</v>
      </c>
      <c r="L4" s="18">
        <v>45199</v>
      </c>
    </row>
    <row r="5" spans="1:12" ht="19.5">
      <c r="A5" s="14" t="s">
        <v>60</v>
      </c>
      <c r="B5" s="16">
        <v>2003</v>
      </c>
      <c r="C5" s="16" t="s">
        <v>13</v>
      </c>
      <c r="D5" s="34">
        <v>8500000</v>
      </c>
      <c r="E5" s="34">
        <v>8351250</v>
      </c>
      <c r="F5" s="34">
        <v>13223732</v>
      </c>
      <c r="G5" s="34">
        <v>145764</v>
      </c>
      <c r="H5" s="34">
        <f t="shared" ref="H5:H22" si="0">D5-E5</f>
        <v>148750</v>
      </c>
      <c r="I5" s="34" t="s">
        <v>92</v>
      </c>
      <c r="J5" s="35">
        <v>6.6000000000000003E-2</v>
      </c>
      <c r="K5" s="16" t="s">
        <v>80</v>
      </c>
      <c r="L5" s="18">
        <v>45291</v>
      </c>
    </row>
    <row r="6" spans="1:12" ht="19.5">
      <c r="A6" s="14" t="s">
        <v>61</v>
      </c>
      <c r="B6" s="16">
        <v>2003</v>
      </c>
      <c r="C6" s="16" t="s">
        <v>13</v>
      </c>
      <c r="D6" s="34">
        <v>3000000</v>
      </c>
      <c r="E6" s="34">
        <v>2820000</v>
      </c>
      <c r="F6" s="34">
        <v>4009361</v>
      </c>
      <c r="G6" s="34">
        <v>2.00000000186265E-2</v>
      </c>
      <c r="H6" s="34">
        <f t="shared" si="0"/>
        <v>180000</v>
      </c>
      <c r="I6" s="34" t="s">
        <v>92</v>
      </c>
      <c r="J6" s="35">
        <v>5.8999999999999997E-2</v>
      </c>
      <c r="K6" s="16" t="s">
        <v>81</v>
      </c>
      <c r="L6" s="18">
        <v>45291</v>
      </c>
    </row>
    <row r="7" spans="1:12" ht="19.5">
      <c r="A7" s="14" t="s">
        <v>62</v>
      </c>
      <c r="B7" s="16">
        <v>2006</v>
      </c>
      <c r="C7" s="16" t="s">
        <v>13</v>
      </c>
      <c r="D7" s="34">
        <v>12000000</v>
      </c>
      <c r="E7" s="34">
        <v>11640000</v>
      </c>
      <c r="F7" s="34">
        <v>20192225</v>
      </c>
      <c r="G7" s="34">
        <v>236662</v>
      </c>
      <c r="H7" s="34">
        <f t="shared" si="0"/>
        <v>360000</v>
      </c>
      <c r="I7" s="34" t="s">
        <v>92</v>
      </c>
      <c r="J7" s="35">
        <v>0.1</v>
      </c>
      <c r="K7" s="16" t="s">
        <v>82</v>
      </c>
      <c r="L7" s="18">
        <v>45291</v>
      </c>
    </row>
    <row r="8" spans="1:12" ht="19.5">
      <c r="A8" s="14" t="s">
        <v>64</v>
      </c>
      <c r="B8" s="16">
        <v>2006</v>
      </c>
      <c r="C8" s="16" t="s">
        <v>13</v>
      </c>
      <c r="D8" s="34">
        <v>1900000</v>
      </c>
      <c r="E8" s="34">
        <v>1824000</v>
      </c>
      <c r="F8" s="34">
        <v>2396875</v>
      </c>
      <c r="G8" s="34">
        <v>26542</v>
      </c>
      <c r="H8" s="34">
        <f t="shared" si="0"/>
        <v>76000</v>
      </c>
      <c r="I8" s="34" t="s">
        <v>92</v>
      </c>
      <c r="J8" s="35">
        <v>6.3E-2</v>
      </c>
      <c r="K8" s="16" t="s">
        <v>23</v>
      </c>
      <c r="L8" s="18">
        <v>45291</v>
      </c>
    </row>
    <row r="9" spans="1:12" ht="19.5">
      <c r="A9" s="14" t="s">
        <v>63</v>
      </c>
      <c r="B9" s="16">
        <v>2006</v>
      </c>
      <c r="C9" s="16" t="s">
        <v>13</v>
      </c>
      <c r="D9" s="34">
        <v>4600000</v>
      </c>
      <c r="E9" s="34">
        <v>4508000</v>
      </c>
      <c r="F9" s="34">
        <v>8440479</v>
      </c>
      <c r="G9" s="34">
        <v>1282336</v>
      </c>
      <c r="H9" s="34">
        <f t="shared" si="0"/>
        <v>92000</v>
      </c>
      <c r="I9" s="34" t="s">
        <v>92</v>
      </c>
      <c r="J9" s="35">
        <v>0.11</v>
      </c>
      <c r="K9" s="16" t="s">
        <v>84</v>
      </c>
      <c r="L9" s="18">
        <v>45291</v>
      </c>
    </row>
    <row r="10" spans="1:12" ht="19.5">
      <c r="A10" s="14" t="s">
        <v>65</v>
      </c>
      <c r="B10" s="16">
        <v>2008</v>
      </c>
      <c r="C10" s="16" t="s">
        <v>13</v>
      </c>
      <c r="D10" s="34">
        <v>23000000</v>
      </c>
      <c r="E10" s="34">
        <v>22655000</v>
      </c>
      <c r="F10" s="34">
        <v>18617301</v>
      </c>
      <c r="G10" s="34">
        <v>11644264</v>
      </c>
      <c r="H10" s="34">
        <f t="shared" si="0"/>
        <v>345000</v>
      </c>
      <c r="I10" s="34" t="s">
        <v>92</v>
      </c>
      <c r="J10" s="35">
        <v>3.5000000000000003E-2</v>
      </c>
      <c r="K10" s="16" t="s">
        <v>23</v>
      </c>
      <c r="L10" s="18">
        <v>45291</v>
      </c>
    </row>
    <row r="11" spans="1:12" ht="19.5">
      <c r="A11" s="14" t="s">
        <v>66</v>
      </c>
      <c r="B11" s="16">
        <v>2011</v>
      </c>
      <c r="C11" s="16" t="s">
        <v>13</v>
      </c>
      <c r="D11" s="34">
        <v>11000000</v>
      </c>
      <c r="E11" s="34">
        <v>10450000</v>
      </c>
      <c r="F11" s="34">
        <v>20771419</v>
      </c>
      <c r="G11" s="34">
        <v>13011960</v>
      </c>
      <c r="H11" s="34">
        <f t="shared" si="0"/>
        <v>550000</v>
      </c>
      <c r="I11" s="34" t="s">
        <v>92</v>
      </c>
      <c r="J11" s="35">
        <v>0.20499999999999999</v>
      </c>
      <c r="K11" s="16" t="s">
        <v>104</v>
      </c>
      <c r="L11" s="18">
        <v>45291</v>
      </c>
    </row>
    <row r="12" spans="1:12" ht="19.5">
      <c r="A12" s="14" t="s">
        <v>67</v>
      </c>
      <c r="B12" s="16">
        <v>2011</v>
      </c>
      <c r="C12" s="16" t="s">
        <v>13</v>
      </c>
      <c r="D12" s="34">
        <v>22000000</v>
      </c>
      <c r="E12" s="34">
        <v>19360000</v>
      </c>
      <c r="F12" s="34">
        <v>28773713</v>
      </c>
      <c r="G12" s="34">
        <v>12790440</v>
      </c>
      <c r="H12" s="34">
        <f t="shared" si="0"/>
        <v>2640000</v>
      </c>
      <c r="I12" s="34" t="s">
        <v>92</v>
      </c>
      <c r="J12" s="35">
        <v>0.16900000000000001</v>
      </c>
      <c r="K12" s="16" t="s">
        <v>83</v>
      </c>
      <c r="L12" s="18">
        <v>45291</v>
      </c>
    </row>
    <row r="13" spans="1:12" ht="19.5">
      <c r="A13" s="14" t="s">
        <v>68</v>
      </c>
      <c r="B13" s="16">
        <v>2011</v>
      </c>
      <c r="C13" s="16" t="s">
        <v>13</v>
      </c>
      <c r="D13" s="34">
        <v>3500000</v>
      </c>
      <c r="E13" s="34">
        <v>3097500</v>
      </c>
      <c r="F13" s="34">
        <v>3381857</v>
      </c>
      <c r="G13" s="34">
        <v>1586198</v>
      </c>
      <c r="H13" s="34">
        <f t="shared" si="0"/>
        <v>402500</v>
      </c>
      <c r="I13" s="34" t="s">
        <v>92</v>
      </c>
      <c r="J13" s="35">
        <v>0.113</v>
      </c>
      <c r="K13" s="16" t="s">
        <v>80</v>
      </c>
      <c r="L13" s="18">
        <v>45291</v>
      </c>
    </row>
    <row r="14" spans="1:12" ht="19.5">
      <c r="A14" s="14" t="s">
        <v>69</v>
      </c>
      <c r="B14" s="16">
        <v>2012</v>
      </c>
      <c r="C14" s="16" t="s">
        <v>13</v>
      </c>
      <c r="D14" s="34">
        <v>32000000</v>
      </c>
      <c r="E14" s="34">
        <v>30560000</v>
      </c>
      <c r="F14" s="34">
        <v>29968724</v>
      </c>
      <c r="G14" s="34">
        <v>28133411</v>
      </c>
      <c r="H14" s="34">
        <f t="shared" si="0"/>
        <v>1440000</v>
      </c>
      <c r="I14" s="34" t="s">
        <v>92</v>
      </c>
      <c r="J14" s="35">
        <v>0.13600000000000001</v>
      </c>
      <c r="K14" s="16" t="s">
        <v>86</v>
      </c>
      <c r="L14" s="18">
        <v>45291</v>
      </c>
    </row>
    <row r="15" spans="1:12" ht="19.5">
      <c r="A15" s="14" t="s">
        <v>70</v>
      </c>
      <c r="B15" s="16">
        <v>2014</v>
      </c>
      <c r="C15" s="16" t="s">
        <v>13</v>
      </c>
      <c r="D15" s="34">
        <v>18500000</v>
      </c>
      <c r="E15" s="34">
        <v>16742500</v>
      </c>
      <c r="F15" s="34">
        <v>18352754</v>
      </c>
      <c r="G15" s="34">
        <v>16528516</v>
      </c>
      <c r="H15" s="34">
        <f t="shared" si="0"/>
        <v>1757500</v>
      </c>
      <c r="I15" s="34" t="s">
        <v>92</v>
      </c>
      <c r="J15" s="35">
        <v>0.17299999999999999</v>
      </c>
      <c r="K15" s="16" t="s">
        <v>83</v>
      </c>
      <c r="L15" s="18">
        <v>45291</v>
      </c>
    </row>
    <row r="16" spans="1:12" ht="19.5">
      <c r="A16" s="14" t="s">
        <v>71</v>
      </c>
      <c r="B16" s="16">
        <v>2017</v>
      </c>
      <c r="C16" s="16" t="s">
        <v>13</v>
      </c>
      <c r="D16" s="34">
        <v>40000000</v>
      </c>
      <c r="E16" s="34">
        <v>32300000</v>
      </c>
      <c r="F16" s="34">
        <v>8500830</v>
      </c>
      <c r="G16" s="34">
        <v>41028984</v>
      </c>
      <c r="H16" s="34">
        <f t="shared" si="0"/>
        <v>7700000</v>
      </c>
      <c r="I16" s="34" t="s">
        <v>92</v>
      </c>
      <c r="J16" s="35">
        <v>0.17699999999999999</v>
      </c>
      <c r="K16" s="16" t="s">
        <v>24</v>
      </c>
      <c r="L16" s="18">
        <v>45291</v>
      </c>
    </row>
    <row r="17" spans="1:12" ht="19.5">
      <c r="A17" s="14" t="s">
        <v>72</v>
      </c>
      <c r="B17" s="16">
        <v>2018</v>
      </c>
      <c r="C17" s="16" t="s">
        <v>13</v>
      </c>
      <c r="D17" s="34">
        <v>50000000</v>
      </c>
      <c r="E17" s="34">
        <v>40400000</v>
      </c>
      <c r="F17" s="34">
        <v>12448461</v>
      </c>
      <c r="G17" s="34">
        <v>51853449</v>
      </c>
      <c r="H17" s="34">
        <f t="shared" si="0"/>
        <v>9600000</v>
      </c>
      <c r="I17" s="34" t="s">
        <v>92</v>
      </c>
      <c r="J17" s="35">
        <v>0.24399999999999999</v>
      </c>
      <c r="K17" s="16" t="s">
        <v>80</v>
      </c>
      <c r="L17" s="18">
        <v>45291</v>
      </c>
    </row>
    <row r="18" spans="1:12" ht="19.5">
      <c r="A18" s="14" t="s">
        <v>73</v>
      </c>
      <c r="B18" s="16">
        <v>2021</v>
      </c>
      <c r="C18" s="16" t="s">
        <v>13</v>
      </c>
      <c r="D18" s="34">
        <v>60000000</v>
      </c>
      <c r="E18" s="34">
        <v>19200000</v>
      </c>
      <c r="F18" s="34">
        <v>1471360</v>
      </c>
      <c r="G18" s="34">
        <v>22067931</v>
      </c>
      <c r="H18" s="34">
        <f t="shared" si="0"/>
        <v>40800000</v>
      </c>
      <c r="I18" s="34" t="s">
        <v>92</v>
      </c>
      <c r="J18" s="35">
        <v>0.20799999999999999</v>
      </c>
      <c r="K18" s="16" t="s">
        <v>26</v>
      </c>
      <c r="L18" s="18">
        <v>45291</v>
      </c>
    </row>
    <row r="19" spans="1:12" ht="19.5">
      <c r="A19" s="14" t="s">
        <v>74</v>
      </c>
      <c r="B19" s="16">
        <v>2022</v>
      </c>
      <c r="C19" s="16" t="s">
        <v>13</v>
      </c>
      <c r="D19" s="34">
        <v>60000000</v>
      </c>
      <c r="E19" s="34">
        <v>19176000</v>
      </c>
      <c r="F19" s="34">
        <v>0</v>
      </c>
      <c r="G19" s="34">
        <v>22242125</v>
      </c>
      <c r="H19" s="34">
        <f t="shared" si="0"/>
        <v>40824000</v>
      </c>
      <c r="I19" s="34" t="s">
        <v>92</v>
      </c>
      <c r="J19" s="35">
        <v>0.16600000000000001</v>
      </c>
      <c r="K19" s="16" t="s">
        <v>26</v>
      </c>
      <c r="L19" s="18">
        <v>45291</v>
      </c>
    </row>
    <row r="20" spans="1:12" ht="19.5">
      <c r="A20" s="14" t="s">
        <v>75</v>
      </c>
      <c r="B20" s="16">
        <v>2004</v>
      </c>
      <c r="C20" s="16" t="s">
        <v>78</v>
      </c>
      <c r="D20" s="34">
        <v>9000000</v>
      </c>
      <c r="E20" s="34">
        <v>8685000</v>
      </c>
      <c r="F20" s="34">
        <v>15137153</v>
      </c>
      <c r="G20" s="34">
        <v>0</v>
      </c>
      <c r="H20" s="34">
        <f t="shared" si="0"/>
        <v>315000</v>
      </c>
      <c r="I20" s="34" t="s">
        <v>92</v>
      </c>
      <c r="J20" s="35">
        <v>0.112</v>
      </c>
      <c r="K20" s="16" t="s">
        <v>79</v>
      </c>
      <c r="L20" s="18">
        <v>45291</v>
      </c>
    </row>
    <row r="21" spans="1:12" ht="19.5">
      <c r="A21" s="14" t="s">
        <v>76</v>
      </c>
      <c r="B21" s="16">
        <v>2005</v>
      </c>
      <c r="C21" s="16" t="s">
        <v>78</v>
      </c>
      <c r="D21" s="34">
        <v>23400000</v>
      </c>
      <c r="E21" s="34">
        <v>22464000</v>
      </c>
      <c r="F21" s="34">
        <v>37135262</v>
      </c>
      <c r="G21" s="34">
        <v>29719</v>
      </c>
      <c r="H21" s="34">
        <f t="shared" si="0"/>
        <v>936000</v>
      </c>
      <c r="I21" s="34" t="s">
        <v>92</v>
      </c>
      <c r="J21" s="35">
        <v>0.08</v>
      </c>
      <c r="K21" s="16" t="s">
        <v>79</v>
      </c>
      <c r="L21" s="18">
        <v>45291</v>
      </c>
    </row>
    <row r="22" spans="1:12" ht="19.5">
      <c r="A22" s="14" t="s">
        <v>77</v>
      </c>
      <c r="B22" s="16">
        <v>2009</v>
      </c>
      <c r="C22" s="16" t="s">
        <v>78</v>
      </c>
      <c r="D22" s="34">
        <v>22000000</v>
      </c>
      <c r="E22" s="34">
        <v>20900000</v>
      </c>
      <c r="F22" s="34">
        <v>33791994</v>
      </c>
      <c r="G22" s="34">
        <v>11160220</v>
      </c>
      <c r="H22" s="34">
        <f t="shared" si="0"/>
        <v>1100000</v>
      </c>
      <c r="I22" s="34" t="s">
        <v>92</v>
      </c>
      <c r="J22" s="35">
        <v>0.13800000000000001</v>
      </c>
      <c r="K22" s="16" t="s">
        <v>84</v>
      </c>
      <c r="L22" s="18">
        <v>45291</v>
      </c>
    </row>
    <row r="24" spans="1:12" ht="19.5">
      <c r="A24" s="14" t="s">
        <v>56</v>
      </c>
      <c r="B24" s="16"/>
      <c r="C24" s="16" t="s">
        <v>13</v>
      </c>
      <c r="D24" s="34">
        <v>436912508</v>
      </c>
      <c r="E24" s="34">
        <v>326493989</v>
      </c>
      <c r="F24" s="34">
        <v>318224219</v>
      </c>
      <c r="G24" s="34">
        <v>234931158</v>
      </c>
      <c r="H24" s="34">
        <f>D24-E24</f>
        <v>110418519</v>
      </c>
      <c r="I24" s="34" t="s">
        <v>92</v>
      </c>
      <c r="J24" s="35">
        <v>0.105</v>
      </c>
      <c r="K24" s="16" t="s">
        <v>79</v>
      </c>
      <c r="L24" s="17"/>
    </row>
    <row r="26" spans="1:12" ht="13.5" customHeight="1">
      <c r="A26" s="51" t="s">
        <v>25</v>
      </c>
      <c r="B26" s="51"/>
      <c r="C26" s="51"/>
      <c r="D26" s="51"/>
      <c r="E26" s="51"/>
      <c r="F26" s="51"/>
      <c r="G26" s="51"/>
      <c r="H26" s="51"/>
      <c r="I26" s="51"/>
      <c r="J26" s="51"/>
      <c r="K26" s="51"/>
      <c r="L26" s="51"/>
    </row>
    <row r="27" spans="1:12" ht="13.5" customHeight="1">
      <c r="A27" s="51"/>
      <c r="B27" s="51"/>
      <c r="C27" s="51"/>
      <c r="D27" s="51"/>
      <c r="E27" s="51"/>
      <c r="F27" s="51"/>
      <c r="G27" s="51"/>
      <c r="H27" s="51"/>
      <c r="I27" s="51"/>
      <c r="J27" s="51"/>
      <c r="K27" s="51"/>
      <c r="L27" s="51"/>
    </row>
    <row r="28" spans="1:12" ht="13.5" customHeight="1">
      <c r="A28" s="51"/>
      <c r="B28" s="51"/>
      <c r="C28" s="51"/>
      <c r="D28" s="51"/>
      <c r="E28" s="51"/>
      <c r="F28" s="51"/>
      <c r="G28" s="51"/>
      <c r="H28" s="51"/>
      <c r="I28" s="51"/>
      <c r="J28" s="51"/>
      <c r="K28" s="51"/>
      <c r="L28" s="51"/>
    </row>
    <row r="29" spans="1:12" ht="13.5" customHeight="1">
      <c r="A29" s="51"/>
      <c r="B29" s="51"/>
      <c r="C29" s="51"/>
      <c r="D29" s="51"/>
      <c r="E29" s="51"/>
      <c r="F29" s="51"/>
      <c r="G29" s="51"/>
      <c r="H29" s="51"/>
      <c r="I29" s="51"/>
      <c r="J29" s="51"/>
      <c r="K29" s="51"/>
      <c r="L29" s="51"/>
    </row>
    <row r="30" spans="1:12" ht="24.95" customHeight="1">
      <c r="A30" s="51"/>
      <c r="B30" s="51"/>
      <c r="C30" s="51"/>
      <c r="D30" s="51"/>
      <c r="E30" s="51"/>
      <c r="F30" s="51"/>
      <c r="G30" s="51"/>
      <c r="H30" s="51"/>
      <c r="I30" s="51"/>
      <c r="J30" s="51"/>
      <c r="K30" s="51"/>
      <c r="L30" s="51"/>
    </row>
    <row r="31" spans="1:12" ht="25.5">
      <c r="A31" s="31"/>
      <c r="B31" s="31"/>
      <c r="C31" s="31"/>
      <c r="D31" s="31"/>
      <c r="E31" s="31"/>
      <c r="F31" s="31"/>
      <c r="G31" s="31"/>
      <c r="H31" s="31"/>
      <c r="I31" s="31"/>
      <c r="J31" s="31"/>
      <c r="K31" s="31"/>
      <c r="L31" s="31"/>
    </row>
    <row r="33" spans="1:9" ht="23.25">
      <c r="A33" s="44"/>
      <c r="B33" s="44"/>
      <c r="C33" s="44"/>
      <c r="D33" s="44"/>
      <c r="E33" s="44"/>
      <c r="F33" s="44"/>
      <c r="G33" s="44"/>
      <c r="H33" s="44"/>
      <c r="I33" s="29"/>
    </row>
    <row r="46" spans="1:9" ht="23.25">
      <c r="B46" s="48"/>
      <c r="C46" s="52"/>
      <c r="D46" s="52"/>
      <c r="E46" s="52"/>
      <c r="F46" s="52"/>
      <c r="G46" s="52"/>
      <c r="H46" s="52"/>
      <c r="I46" s="33"/>
    </row>
    <row r="57" spans="1:12" ht="23.25">
      <c r="E57" s="48"/>
      <c r="F57" s="52"/>
      <c r="G57" s="52"/>
      <c r="H57" s="52"/>
      <c r="I57" s="52"/>
      <c r="J57" s="52"/>
      <c r="K57" s="52"/>
      <c r="L57" s="52"/>
    </row>
    <row r="59" spans="1:12">
      <c r="A59" s="15"/>
    </row>
    <row r="60" spans="1:12">
      <c r="A60" s="15"/>
    </row>
    <row r="61" spans="1:12">
      <c r="A61" s="15"/>
    </row>
    <row r="62" spans="1:12">
      <c r="A62" s="15"/>
    </row>
    <row r="63" spans="1:12">
      <c r="A63" s="15"/>
    </row>
    <row r="64" spans="1:12">
      <c r="A64" s="50"/>
      <c r="B64" s="50"/>
      <c r="C64" s="50"/>
      <c r="D64" s="50"/>
      <c r="E64" s="50"/>
      <c r="F64" s="50"/>
      <c r="G64" s="50"/>
      <c r="H64" s="50"/>
      <c r="I64" s="50"/>
      <c r="J64" s="50"/>
      <c r="K64" s="50"/>
      <c r="L64" s="50"/>
    </row>
    <row r="65" spans="1:1">
      <c r="A65" s="15"/>
    </row>
    <row r="66" spans="1:1">
      <c r="A66" s="15"/>
    </row>
    <row r="87" spans="1:2" ht="18">
      <c r="A87" s="19"/>
      <c r="B87" s="19"/>
    </row>
    <row r="88" spans="1:2" ht="18">
      <c r="A88" s="28"/>
      <c r="B88" s="10"/>
    </row>
    <row r="89" spans="1:2" ht="18">
      <c r="A89" s="10"/>
      <c r="B89" s="10"/>
    </row>
    <row r="90" spans="1:2" ht="18">
      <c r="A90" s="10"/>
      <c r="B90" s="10"/>
    </row>
    <row r="91" spans="1:2" ht="18">
      <c r="A91" s="10"/>
      <c r="B91" s="10"/>
    </row>
    <row r="92" spans="1:2" ht="18">
      <c r="A92" s="10"/>
      <c r="B92" s="10"/>
    </row>
    <row r="93" spans="1:2" ht="18">
      <c r="A93" s="10"/>
      <c r="B93" s="10"/>
    </row>
    <row r="94" spans="1:2" ht="18">
      <c r="A94" s="10"/>
      <c r="B94" s="10"/>
    </row>
    <row r="95" spans="1:2" ht="18">
      <c r="A95" s="10"/>
      <c r="B95" s="10"/>
    </row>
    <row r="96" spans="1:2" ht="18">
      <c r="A96" s="10"/>
      <c r="B96" s="10"/>
    </row>
    <row r="97" spans="1:2" ht="18">
      <c r="A97" s="10"/>
      <c r="B97" s="10"/>
    </row>
  </sheetData>
  <mergeCells count="9">
    <mergeCell ref="A2:B2"/>
    <mergeCell ref="C2:D2"/>
    <mergeCell ref="E2:H2"/>
    <mergeCell ref="A64:L64"/>
    <mergeCell ref="A33:H33"/>
    <mergeCell ref="A26:L30"/>
    <mergeCell ref="B46:H46"/>
    <mergeCell ref="E57:L57"/>
    <mergeCell ref="I2:L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8DBE-2517-4790-A8B6-94C0A1C8F5E3}">
  <sheetPr>
    <tabColor rgb="FF92D050"/>
  </sheetPr>
  <dimension ref="A2:K47"/>
  <sheetViews>
    <sheetView tabSelected="1" zoomScale="85" zoomScaleNormal="85" workbookViewId="0">
      <selection activeCell="H27" sqref="H27"/>
    </sheetView>
  </sheetViews>
  <sheetFormatPr defaultRowHeight="13.5"/>
  <cols>
    <col min="1" max="1" width="39" bestFit="1" customWidth="1"/>
    <col min="2" max="2" width="13.625" bestFit="1" customWidth="1"/>
    <col min="3" max="3" width="9.75" bestFit="1" customWidth="1"/>
    <col min="4" max="4" width="22.75" bestFit="1" customWidth="1"/>
    <col min="5" max="5" width="12.125" bestFit="1" customWidth="1"/>
    <col min="6" max="6" width="12.375" bestFit="1" customWidth="1"/>
    <col min="7" max="7" width="13.5" bestFit="1" customWidth="1"/>
    <col min="8" max="8" width="24.125" bestFit="1" customWidth="1"/>
    <col min="9" max="9" width="11.75" bestFit="1" customWidth="1"/>
    <col min="10" max="10" width="24.125" bestFit="1" customWidth="1"/>
    <col min="11" max="11" width="10.75" bestFit="1" customWidth="1"/>
  </cols>
  <sheetData>
    <row r="2" spans="1:11" ht="19.5">
      <c r="A2" s="45" t="s">
        <v>0</v>
      </c>
      <c r="B2" s="46"/>
      <c r="C2" s="45" t="s">
        <v>1</v>
      </c>
      <c r="D2" s="46"/>
      <c r="E2" s="45" t="s">
        <v>4</v>
      </c>
      <c r="F2" s="47"/>
      <c r="G2" s="47"/>
      <c r="H2" s="46"/>
      <c r="I2" s="41" t="s">
        <v>2</v>
      </c>
      <c r="J2" s="42"/>
      <c r="K2" s="43"/>
    </row>
    <row r="3" spans="1:11" ht="19.5">
      <c r="A3" s="12" t="s">
        <v>6</v>
      </c>
      <c r="B3" s="13" t="s">
        <v>88</v>
      </c>
      <c r="C3" s="13" t="s">
        <v>7</v>
      </c>
      <c r="D3" s="13" t="s">
        <v>3</v>
      </c>
      <c r="E3" s="13" t="s">
        <v>15</v>
      </c>
      <c r="F3" s="13" t="s">
        <v>20</v>
      </c>
      <c r="G3" s="13" t="s">
        <v>16</v>
      </c>
      <c r="H3" s="12" t="s">
        <v>22</v>
      </c>
      <c r="I3" s="12" t="s">
        <v>90</v>
      </c>
      <c r="J3" s="13" t="s">
        <v>89</v>
      </c>
      <c r="K3" s="13" t="s">
        <v>10</v>
      </c>
    </row>
    <row r="4" spans="1:11" ht="19.5">
      <c r="A4" s="14" t="s">
        <v>87</v>
      </c>
      <c r="B4" s="16">
        <v>2023</v>
      </c>
      <c r="C4" s="16" t="s">
        <v>11</v>
      </c>
      <c r="D4" s="34">
        <v>230000000</v>
      </c>
      <c r="E4" s="34">
        <v>230000000</v>
      </c>
      <c r="F4" s="34">
        <v>1142308.77</v>
      </c>
      <c r="G4" s="34">
        <v>229117079.47999999</v>
      </c>
      <c r="H4" s="34">
        <f>D4-E4</f>
        <v>0</v>
      </c>
      <c r="I4" s="34" t="s">
        <v>91</v>
      </c>
      <c r="J4" s="35">
        <v>8.6400000000000005E-2</v>
      </c>
      <c r="K4" s="18">
        <v>45291</v>
      </c>
    </row>
    <row r="7" spans="1:11" ht="23.25">
      <c r="A7" s="44"/>
      <c r="B7" s="44"/>
      <c r="C7" s="44"/>
      <c r="D7" s="44"/>
      <c r="E7" s="44"/>
      <c r="F7" s="44"/>
      <c r="G7" s="44"/>
      <c r="H7" s="44"/>
      <c r="I7" s="29"/>
    </row>
    <row r="37" spans="1:2" ht="18">
      <c r="A37" s="19"/>
      <c r="B37" s="19"/>
    </row>
    <row r="38" spans="1:2" ht="18">
      <c r="A38" s="28"/>
      <c r="B38" s="10"/>
    </row>
    <row r="39" spans="1:2" ht="18">
      <c r="A39" s="10"/>
      <c r="B39" s="10"/>
    </row>
    <row r="40" spans="1:2" ht="18">
      <c r="A40" s="10"/>
      <c r="B40" s="10"/>
    </row>
    <row r="41" spans="1:2" ht="18">
      <c r="A41" s="10"/>
      <c r="B41" s="10"/>
    </row>
    <row r="42" spans="1:2" ht="18">
      <c r="A42" s="10"/>
      <c r="B42" s="10"/>
    </row>
    <row r="43" spans="1:2" ht="18">
      <c r="A43" s="10"/>
      <c r="B43" s="10"/>
    </row>
    <row r="44" spans="1:2" ht="18">
      <c r="A44" s="10"/>
      <c r="B44" s="10"/>
    </row>
    <row r="45" spans="1:2" ht="18">
      <c r="A45" s="10"/>
      <c r="B45" s="10"/>
    </row>
    <row r="46" spans="1:2" ht="18">
      <c r="A46" s="10"/>
      <c r="B46" s="10"/>
    </row>
    <row r="47" spans="1:2" ht="18">
      <c r="A47" s="10"/>
      <c r="B47" s="10"/>
    </row>
  </sheetData>
  <mergeCells count="5">
    <mergeCell ref="I2:K2"/>
    <mergeCell ref="A2:B2"/>
    <mergeCell ref="C2:D2"/>
    <mergeCell ref="E2:H2"/>
    <mergeCell ref="A7:H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PresentationFormat>ac7371d7-d2a6-4a6b-9a85-4ddbe4091ee9</PresentationFormat>
  <ScaleCrop>false</ScaleCrop>
  <HeadingPairs>
    <vt:vector size="2" baseType="variant">
      <vt:variant>
        <vt:lpstr>Worksheets</vt:lpstr>
      </vt:variant>
      <vt:variant>
        <vt:i4>7</vt:i4>
      </vt:variant>
    </vt:vector>
  </HeadingPairs>
  <TitlesOfParts>
    <vt:vector size="7" baseType="lpstr">
      <vt:lpstr>UBS Infrastructure 31 Dec 23</vt:lpstr>
      <vt:lpstr>Pantheon 31 Dec 23</vt:lpstr>
      <vt:lpstr>M&amp;G RED 31 Dec 23</vt:lpstr>
      <vt:lpstr>Infracapital 31 Dec 23</vt:lpstr>
      <vt:lpstr>Adams Street 31 Dec 23</vt:lpstr>
      <vt:lpstr>HarbourVest 31 Dec 23</vt:lpstr>
      <vt:lpstr>IFM 31 Dec 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Q4 23 Infrastructure and Private Debt</dc:title>
  <dc:creator/>
  <cp:lastModifiedBy/>
  <dcterms:created xsi:type="dcterms:W3CDTF">2024-09-17T10:08:17Z</dcterms:created>
  <dcterms:modified xsi:type="dcterms:W3CDTF">2024-09-17T10:11:36Z</dcterms:modified>
</cp:coreProperties>
</file>