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P:\Governance\FOI\Freedom of Information Data\Investments\2025\2025 Q2\"/>
    </mc:Choice>
  </mc:AlternateContent>
  <xr:revisionPtr revIDLastSave="0" documentId="13_ncr:1_{F5AEE458-9F9C-45AF-BAE6-67CBF1667EB6}" xr6:coauthVersionLast="47" xr6:coauthVersionMax="47" xr10:uidLastSave="{00000000-0000-0000-0000-000000000000}"/>
  <bookViews>
    <workbookView xWindow="6375" yWindow="525" windowWidth="33900" windowHeight="19980" xr2:uid="{00000000-000D-0000-FFFF-FFFF00000000}"/>
  </bookViews>
  <sheets>
    <sheet name="UBS Infrastructure 30 Jun 25" sheetId="10" r:id="rId1"/>
    <sheet name="Pantheon 30 Jun 25" sheetId="5" r:id="rId2"/>
    <sheet name="M&amp;G RED 30 Jun 25" sheetId="1" r:id="rId3"/>
    <sheet name="Infracapital 30 Jun 25" sheetId="4" r:id="rId4"/>
    <sheet name="IFM 30 Jun 25" sheetId="13" r:id="rId5"/>
    <sheet name="Adams Street 30 Jun 25" sheetId="12" r:id="rId6"/>
    <sheet name="HarbourVest 30 Jun 25" sheetId="6"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4" l="1"/>
  <c r="F4" i="4"/>
  <c r="H4" i="1"/>
  <c r="F4" i="1"/>
  <c r="E34" i="12"/>
  <c r="F34" i="12"/>
  <c r="G34" i="12"/>
  <c r="H34" i="12"/>
  <c r="F5" i="10"/>
  <c r="F4" i="10"/>
  <c r="H20" i="6"/>
  <c r="H16" i="6"/>
  <c r="D34" i="12" l="1"/>
  <c r="H4" i="6" l="1"/>
  <c r="H5" i="6"/>
  <c r="H6" i="6"/>
  <c r="H7" i="6"/>
  <c r="H8" i="6"/>
  <c r="H9" i="6"/>
  <c r="H10" i="6"/>
  <c r="H11" i="6"/>
  <c r="H12" i="6"/>
  <c r="H13" i="6"/>
  <c r="H14" i="6"/>
  <c r="H15" i="6"/>
  <c r="H17" i="6"/>
  <c r="H18" i="6"/>
  <c r="E5" i="10"/>
  <c r="E4" i="10" l="1"/>
  <c r="E5" i="4"/>
  <c r="E4" i="4"/>
  <c r="H4" i="5" l="1"/>
</calcChain>
</file>

<file path=xl/sharedStrings.xml><?xml version="1.0" encoding="utf-8"?>
<sst xmlns="http://schemas.openxmlformats.org/spreadsheetml/2006/main" count="323" uniqueCount="118">
  <si>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</si>
  <si>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</si>
  <si>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</si>
  <si>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</si>
  <si>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</si>
  <si>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</si>
  <si>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</si>
  <si>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</si>
  <si>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</si>
  <si>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</si>
  <si>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</si>
  <si>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</si>
  <si>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</si>
  <si>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</si>
  <si>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</si>
  <si>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</si>
  <si>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</si>
  <si>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</si>
  <si>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</si>
  <si>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</si>
  <si>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</si>
  <si>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</si>
  <si>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</si>
  <si>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</si>
  <si>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</si>
  <si>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</si>
  <si>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</si>
  <si>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</si>
  <si>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</si>
  <si>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</si>
  <si>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</si>
  <si>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</si>
  <si>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</si>
  <si>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</si>
  <si>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</si>
  <si>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</si>
  <si>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</si>
  <si>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</si>
  <si>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</si>
  <si>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</si>
  <si>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</si>
  <si>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</si>
  <si>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</si>
  <si>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</si>
  <si>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</si>
  <si>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</si>
  <si>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</si>
  <si>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</si>
  <si>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</si>
  <si>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</si>
  <si>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</si>
  <si>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</si>
  <si>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</si>
  <si>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</si>
  <si>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</si>
  <si>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</si>
  <si>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</si>
  <si>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</si>
  <si>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</si>
  <si>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</si>
  <si>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</si>
  <si>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</si>
  <si>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</si>
  <si>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</si>
  <si>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</si>
  <si>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</si>
  <si>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</si>
  <si>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</si>
  <si>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</si>
  <si>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</si>
  <si>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</si>
  <si>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</si>
  <si>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VI-Cayman Partnership</t>
  </si>
  <si>
    <t>EUR</t>
  </si>
  <si>
    <t>1.7x</t>
  </si>
  <si>
    <t>1.6x</t>
  </si>
  <si>
    <t>1.8x</t>
  </si>
  <si>
    <t>2.1x</t>
  </si>
  <si>
    <t>2.2x</t>
  </si>
  <si>
    <t>IFM Infrastructure Fund</t>
  </si>
  <si>
    <t>Year Invested</t>
  </si>
  <si>
    <t>Time Weighted Return</t>
  </si>
  <si>
    <t>Fund Type</t>
  </si>
  <si>
    <t>Open-ended</t>
  </si>
  <si>
    <t>Closed-ended</t>
  </si>
  <si>
    <t>1.92x</t>
  </si>
  <si>
    <t>1.35x</t>
  </si>
  <si>
    <t>1.97x</t>
  </si>
  <si>
    <t>Projected TVPI* (Local)</t>
  </si>
  <si>
    <t>1.0x</t>
  </si>
  <si>
    <t>2.38x</t>
  </si>
  <si>
    <t>1.84x</t>
  </si>
  <si>
    <t>1.1x</t>
  </si>
  <si>
    <t>1.62x</t>
  </si>
  <si>
    <t>2.14x</t>
  </si>
  <si>
    <t>1.93x</t>
  </si>
  <si>
    <t>1.16x</t>
  </si>
  <si>
    <t>1.11x</t>
  </si>
  <si>
    <t>1.81x</t>
  </si>
  <si>
    <t>3.3x</t>
  </si>
  <si>
    <t>2.25x</t>
  </si>
  <si>
    <t>1.96x</t>
  </si>
  <si>
    <t>2.37x</t>
  </si>
  <si>
    <t>Committed + Mgt Fee Rebates</t>
  </si>
  <si>
    <t>1.44x</t>
  </si>
  <si>
    <t>2.46x</t>
  </si>
  <si>
    <t>2.63x</t>
  </si>
  <si>
    <t>2.26x</t>
  </si>
  <si>
    <t>1.98x</t>
  </si>
  <si>
    <t>2.41x</t>
  </si>
  <si>
    <t>1.87x</t>
  </si>
  <si>
    <t>2.31x</t>
  </si>
  <si>
    <t>2.13x</t>
  </si>
  <si>
    <t>2.21x</t>
  </si>
  <si>
    <t>1.76x</t>
  </si>
  <si>
    <t>1.53x</t>
  </si>
  <si>
    <t>1.24x</t>
  </si>
  <si>
    <t>1.83x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</si>
</sst>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5">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31"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tabSelected="1" zoomScale="85" zoomScaleNormal="85" workbookViewId="0">
      <selection activeCell="E27" sqref="E27"/>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7" t="s">
        <v>0</v>
      </c>
      <c r="B2" s="48"/>
      <c r="C2" s="47" t="s">
        <v>1</v>
      </c>
      <c r="D2" s="48"/>
      <c r="E2" s="47" t="s">
        <v>4</v>
      </c>
      <c r="F2" s="49"/>
      <c r="G2" s="49"/>
      <c r="H2" s="48"/>
      <c r="I2" s="43" t="s">
        <v>2</v>
      </c>
      <c r="J2" s="44"/>
      <c r="K2" s="44"/>
      <c r="L2" s="45"/>
    </row>
    <row r="3" spans="1:12" ht="24.95" customHeight="1">
      <c r="A3" s="12" t="s">
        <v>6</v>
      </c>
      <c r="B3" s="13" t="s">
        <v>80</v>
      </c>
      <c r="C3" s="13" t="s">
        <v>7</v>
      </c>
      <c r="D3" s="13" t="s">
        <v>3</v>
      </c>
      <c r="E3" s="13" t="s">
        <v>15</v>
      </c>
      <c r="F3" s="13" t="s">
        <v>20</v>
      </c>
      <c r="G3" s="13" t="s">
        <v>16</v>
      </c>
      <c r="H3" s="12" t="s">
        <v>22</v>
      </c>
      <c r="I3" s="12" t="s">
        <v>82</v>
      </c>
      <c r="J3" s="13" t="s">
        <v>5</v>
      </c>
      <c r="K3" s="13" t="s">
        <v>9</v>
      </c>
      <c r="L3" s="13" t="s">
        <v>10</v>
      </c>
    </row>
    <row r="4" spans="1:12" ht="24.95" customHeight="1">
      <c r="A4" s="14" t="s">
        <v>17</v>
      </c>
      <c r="B4" s="16">
        <v>2008</v>
      </c>
      <c r="C4" s="16" t="s">
        <v>13</v>
      </c>
      <c r="D4" s="33">
        <v>35000000</v>
      </c>
      <c r="E4" s="33">
        <f>D4-H4</f>
        <v>33294432</v>
      </c>
      <c r="F4" s="33">
        <f>1193600000*2.3%</f>
        <v>27452800</v>
      </c>
      <c r="G4" s="33">
        <v>7033226</v>
      </c>
      <c r="H4" s="33">
        <v>1705568</v>
      </c>
      <c r="I4" s="33" t="s">
        <v>84</v>
      </c>
      <c r="J4" s="34">
        <v>1.4999999999999999E-2</v>
      </c>
      <c r="K4" s="38" t="s">
        <v>97</v>
      </c>
      <c r="L4" s="18">
        <v>45838</v>
      </c>
    </row>
    <row r="5" spans="1:12" ht="19.5">
      <c r="A5" s="14" t="s">
        <v>18</v>
      </c>
      <c r="B5" s="16">
        <v>2019</v>
      </c>
      <c r="C5" s="16" t="s">
        <v>13</v>
      </c>
      <c r="D5" s="33">
        <v>50000000</v>
      </c>
      <c r="E5" s="33">
        <f>D5-H5</f>
        <v>38800297.980000004</v>
      </c>
      <c r="F5" s="33">
        <f>48400000*32.58%</f>
        <v>15768719.999999998</v>
      </c>
      <c r="G5" s="33">
        <v>39676617</v>
      </c>
      <c r="H5" s="33">
        <v>11199702.02</v>
      </c>
      <c r="I5" s="33" t="s">
        <v>84</v>
      </c>
      <c r="J5" s="34">
        <v>0.105</v>
      </c>
      <c r="K5" s="38" t="s">
        <v>104</v>
      </c>
      <c r="L5" s="18">
        <v>45838</v>
      </c>
    </row>
    <row r="6" spans="1:12" ht="19.5">
      <c r="A6" s="26"/>
      <c r="B6" s="21"/>
      <c r="C6" s="21"/>
      <c r="D6" s="22"/>
      <c r="E6" s="22"/>
      <c r="F6" s="22"/>
      <c r="G6" s="22"/>
      <c r="H6" s="22"/>
      <c r="I6" s="22"/>
      <c r="J6" s="23"/>
      <c r="K6" s="24"/>
      <c r="L6" s="25"/>
    </row>
    <row r="8" spans="1:12" ht="23.25">
      <c r="A8" s="46"/>
      <c r="B8" s="46"/>
      <c r="C8" s="46"/>
      <c r="D8" s="46"/>
      <c r="E8" s="46"/>
      <c r="F8" s="46"/>
      <c r="G8" s="46"/>
      <c r="H8" s="46"/>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E45" sqref="A7:E45"/>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7" t="s">
        <v>0</v>
      </c>
      <c r="B2" s="48"/>
      <c r="C2" s="47" t="s">
        <v>1</v>
      </c>
      <c r="D2" s="48"/>
      <c r="E2" s="47" t="s">
        <v>4</v>
      </c>
      <c r="F2" s="49"/>
      <c r="G2" s="49"/>
      <c r="H2" s="48"/>
      <c r="I2" s="43" t="s">
        <v>2</v>
      </c>
      <c r="J2" s="44"/>
      <c r="K2" s="44"/>
      <c r="L2" s="45"/>
      <c r="M2" s="19"/>
    </row>
    <row r="3" spans="1:13" s="11" customFormat="1" ht="24.95" customHeight="1">
      <c r="A3" s="12" t="s">
        <v>6</v>
      </c>
      <c r="B3" s="13" t="s">
        <v>80</v>
      </c>
      <c r="C3" s="13" t="s">
        <v>7</v>
      </c>
      <c r="D3" s="13" t="s">
        <v>3</v>
      </c>
      <c r="E3" s="13" t="s">
        <v>15</v>
      </c>
      <c r="F3" s="13" t="s">
        <v>20</v>
      </c>
      <c r="G3" s="13" t="s">
        <v>16</v>
      </c>
      <c r="H3" s="12" t="s">
        <v>22</v>
      </c>
      <c r="I3" s="12" t="s">
        <v>82</v>
      </c>
      <c r="J3" s="13" t="s">
        <v>5</v>
      </c>
      <c r="K3" s="13" t="s">
        <v>9</v>
      </c>
      <c r="L3" s="13" t="s">
        <v>10</v>
      </c>
      <c r="M3" s="20">
        <v>1.3747320000000001</v>
      </c>
    </row>
    <row r="4" spans="1:13" s="11" customFormat="1" ht="24.95" customHeight="1">
      <c r="A4" s="14" t="s">
        <v>12</v>
      </c>
      <c r="B4" s="16">
        <v>2017</v>
      </c>
      <c r="C4" s="16" t="s">
        <v>13</v>
      </c>
      <c r="D4" s="33">
        <v>117000000</v>
      </c>
      <c r="E4" s="33">
        <v>105986900</v>
      </c>
      <c r="F4" s="33">
        <v>51909515</v>
      </c>
      <c r="G4" s="33">
        <v>101146521</v>
      </c>
      <c r="H4" s="33">
        <f>D4-E4</f>
        <v>11013100</v>
      </c>
      <c r="I4" s="33" t="s">
        <v>84</v>
      </c>
      <c r="J4" s="34">
        <v>0.10299999999999999</v>
      </c>
      <c r="K4" s="38" t="s">
        <v>104</v>
      </c>
      <c r="L4" s="18">
        <v>45838</v>
      </c>
    </row>
    <row r="7" spans="1:13" ht="32.450000000000003" customHeight="1">
      <c r="A7" s="46"/>
      <c r="B7" s="46"/>
      <c r="C7" s="46"/>
      <c r="D7" s="46"/>
      <c r="E7" s="46"/>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47"/>
  <sheetViews>
    <sheetView zoomScale="85" zoomScaleNormal="85" workbookViewId="0">
      <selection activeCell="E17" sqref="A7:H17"/>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7" t="s">
        <v>0</v>
      </c>
      <c r="B2" s="48"/>
      <c r="C2" s="47" t="s">
        <v>1</v>
      </c>
      <c r="D2" s="48"/>
      <c r="E2" s="47" t="s">
        <v>4</v>
      </c>
      <c r="F2" s="49"/>
      <c r="G2" s="49"/>
      <c r="H2" s="48"/>
      <c r="I2" s="43" t="s">
        <v>2</v>
      </c>
      <c r="J2" s="44"/>
      <c r="K2" s="44"/>
      <c r="L2" s="45"/>
      <c r="M2" s="27"/>
    </row>
    <row r="3" spans="1:13" ht="24.95" customHeight="1">
      <c r="A3" s="12" t="s">
        <v>6</v>
      </c>
      <c r="B3" s="13" t="s">
        <v>80</v>
      </c>
      <c r="C3" s="13" t="s">
        <v>7</v>
      </c>
      <c r="D3" s="13" t="s">
        <v>3</v>
      </c>
      <c r="E3" s="13" t="s">
        <v>15</v>
      </c>
      <c r="F3" s="13" t="s">
        <v>8</v>
      </c>
      <c r="G3" s="13" t="s">
        <v>16</v>
      </c>
      <c r="H3" s="12" t="s">
        <v>22</v>
      </c>
      <c r="I3" s="12" t="s">
        <v>82</v>
      </c>
      <c r="J3" s="13" t="s">
        <v>5</v>
      </c>
      <c r="K3" s="13" t="s">
        <v>88</v>
      </c>
      <c r="L3" s="13" t="s">
        <v>10</v>
      </c>
    </row>
    <row r="4" spans="1:13" ht="24.95" customHeight="1">
      <c r="A4" s="14" t="s">
        <v>21</v>
      </c>
      <c r="B4" s="16">
        <v>2010</v>
      </c>
      <c r="C4" s="16" t="s">
        <v>11</v>
      </c>
      <c r="D4" s="33">
        <v>60000000</v>
      </c>
      <c r="E4" s="33">
        <v>60000000</v>
      </c>
      <c r="F4" s="33">
        <f>65288734-20474662</f>
        <v>44814072</v>
      </c>
      <c r="G4" s="33">
        <v>25398823</v>
      </c>
      <c r="H4" s="33">
        <f>D4-E4</f>
        <v>0</v>
      </c>
      <c r="I4" s="33" t="s">
        <v>84</v>
      </c>
      <c r="J4" s="34">
        <v>4.9000000000000002E-2</v>
      </c>
      <c r="K4" s="16" t="s">
        <v>96</v>
      </c>
      <c r="L4" s="18">
        <v>45838</v>
      </c>
    </row>
    <row r="5" spans="1:13">
      <c r="A5" s="39"/>
      <c r="E5" s="39"/>
    </row>
    <row r="6" spans="1:13">
      <c r="A6" s="1"/>
      <c r="B6" s="2"/>
      <c r="C6" s="1"/>
    </row>
    <row r="7" spans="1:13" ht="23.25">
      <c r="A7" s="8"/>
      <c r="B7" s="8"/>
      <c r="C7" s="8"/>
    </row>
    <row r="8" spans="1:13" ht="23.1" customHeight="1">
      <c r="A8" s="46"/>
      <c r="B8" s="46"/>
      <c r="C8" s="46"/>
      <c r="D8" s="46"/>
      <c r="E8" s="46"/>
      <c r="F8" s="46"/>
      <c r="G8" s="46"/>
      <c r="H8" s="46"/>
      <c r="I8" s="29"/>
    </row>
    <row r="9" spans="1:13" ht="19.5">
      <c r="A9" s="11"/>
      <c r="B9" s="11"/>
      <c r="C9" s="11"/>
      <c r="D9" s="10"/>
      <c r="E9" s="10"/>
    </row>
    <row r="13" spans="1:13" ht="19.5">
      <c r="E13" s="21"/>
      <c r="F13" s="21"/>
      <c r="G13" s="21"/>
      <c r="H13" s="21"/>
      <c r="I13" s="21"/>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85" zoomScaleNormal="85" workbookViewId="0">
      <selection activeCell="F51" sqref="F51"/>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7" t="s">
        <v>0</v>
      </c>
      <c r="B2" s="48"/>
      <c r="C2" s="47" t="s">
        <v>1</v>
      </c>
      <c r="D2" s="48"/>
      <c r="E2" s="47" t="s">
        <v>4</v>
      </c>
      <c r="F2" s="49"/>
      <c r="G2" s="49"/>
      <c r="H2" s="48"/>
      <c r="I2" s="43" t="s">
        <v>2</v>
      </c>
      <c r="J2" s="44"/>
      <c r="K2" s="44"/>
      <c r="L2" s="45"/>
      <c r="M2" s="4"/>
    </row>
    <row r="3" spans="1:13" ht="24.95" customHeight="1">
      <c r="A3" s="12" t="s">
        <v>6</v>
      </c>
      <c r="B3" s="13" t="s">
        <v>80</v>
      </c>
      <c r="C3" s="12" t="s">
        <v>7</v>
      </c>
      <c r="D3" s="12" t="s">
        <v>3</v>
      </c>
      <c r="E3" s="12" t="s">
        <v>15</v>
      </c>
      <c r="F3" s="12" t="s">
        <v>8</v>
      </c>
      <c r="G3" s="12" t="s">
        <v>16</v>
      </c>
      <c r="H3" s="12" t="s">
        <v>22</v>
      </c>
      <c r="I3" s="12" t="s">
        <v>82</v>
      </c>
      <c r="J3" s="12" t="s">
        <v>5</v>
      </c>
      <c r="K3" s="12" t="s">
        <v>9</v>
      </c>
      <c r="L3" s="12" t="s">
        <v>10</v>
      </c>
      <c r="M3" s="5"/>
    </row>
    <row r="4" spans="1:13" ht="24.95" customHeight="1">
      <c r="A4" s="14" t="s">
        <v>14</v>
      </c>
      <c r="B4" s="16">
        <v>2018</v>
      </c>
      <c r="C4" s="16" t="s">
        <v>11</v>
      </c>
      <c r="D4" s="33">
        <v>42000000</v>
      </c>
      <c r="E4" s="33">
        <f>D4-H4</f>
        <v>37164017</v>
      </c>
      <c r="F4" s="33">
        <f>94000000*12.02%</f>
        <v>11298800</v>
      </c>
      <c r="G4" s="33">
        <v>28303865</v>
      </c>
      <c r="H4" s="33">
        <v>4835983</v>
      </c>
      <c r="I4" s="33" t="s">
        <v>84</v>
      </c>
      <c r="J4" s="34">
        <v>-7.0000000000000001E-3</v>
      </c>
      <c r="K4" s="16" t="s">
        <v>89</v>
      </c>
      <c r="L4" s="18">
        <v>45838</v>
      </c>
      <c r="M4" s="5"/>
    </row>
    <row r="5" spans="1:13" ht="24.95" customHeight="1">
      <c r="A5" s="14" t="s">
        <v>19</v>
      </c>
      <c r="B5" s="16">
        <v>2019</v>
      </c>
      <c r="C5" s="16" t="s">
        <v>11</v>
      </c>
      <c r="D5" s="33">
        <v>20000000</v>
      </c>
      <c r="E5" s="33">
        <f>D5-H5</f>
        <v>15013003</v>
      </c>
      <c r="F5" s="33">
        <f>100000*3.96%</f>
        <v>3959.9999999999995</v>
      </c>
      <c r="G5" s="33">
        <v>15143732</v>
      </c>
      <c r="H5" s="33">
        <v>4986997</v>
      </c>
      <c r="I5" s="33" t="s">
        <v>84</v>
      </c>
      <c r="J5" s="34">
        <v>0.1</v>
      </c>
      <c r="K5" s="16" t="s">
        <v>92</v>
      </c>
      <c r="L5" s="18">
        <v>45838</v>
      </c>
    </row>
    <row r="8" spans="1:13">
      <c r="A8" s="7"/>
      <c r="D8" s="6"/>
      <c r="E8" s="6"/>
    </row>
    <row r="9" spans="1:13" ht="23.1" customHeight="1">
      <c r="A9" s="46"/>
      <c r="B9" s="46"/>
      <c r="C9" s="46"/>
      <c r="D9" s="46"/>
      <c r="E9" s="46"/>
      <c r="F9" s="46"/>
      <c r="G9" s="46"/>
      <c r="H9" s="46"/>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F31" sqref="F31"/>
    </sheetView>
  </sheetViews>
  <sheetFormatPr defaultRowHeight="13.5"/>
  <cols>
    <col min="1" max="1" width="39" bestFit="1" customWidth="1"/>
    <col min="2" max="2" width="13.625" bestFit="1" customWidth="1"/>
    <col min="3" max="3" width="9.75" bestFit="1" customWidth="1"/>
    <col min="4" max="4" width="22.75" bestFit="1" customWidth="1"/>
    <col min="5" max="5" width="31.625"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7" t="s">
        <v>0</v>
      </c>
      <c r="B2" s="48"/>
      <c r="C2" s="47" t="s">
        <v>1</v>
      </c>
      <c r="D2" s="48"/>
      <c r="E2" s="47" t="s">
        <v>4</v>
      </c>
      <c r="F2" s="49"/>
      <c r="G2" s="49"/>
      <c r="H2" s="48"/>
      <c r="I2" s="43" t="s">
        <v>2</v>
      </c>
      <c r="J2" s="44"/>
      <c r="K2" s="45"/>
    </row>
    <row r="3" spans="1:11" ht="19.5">
      <c r="A3" s="12" t="s">
        <v>6</v>
      </c>
      <c r="B3" s="13" t="s">
        <v>80</v>
      </c>
      <c r="C3" s="13" t="s">
        <v>7</v>
      </c>
      <c r="D3" s="13" t="s">
        <v>3</v>
      </c>
      <c r="E3" s="13" t="s">
        <v>103</v>
      </c>
      <c r="F3" s="13" t="s">
        <v>20</v>
      </c>
      <c r="G3" s="13" t="s">
        <v>16</v>
      </c>
      <c r="H3" s="12" t="s">
        <v>22</v>
      </c>
      <c r="I3" s="12" t="s">
        <v>82</v>
      </c>
      <c r="J3" s="13" t="s">
        <v>81</v>
      </c>
      <c r="K3" s="13" t="s">
        <v>10</v>
      </c>
    </row>
    <row r="4" spans="1:11" ht="19.5">
      <c r="A4" s="14" t="s">
        <v>79</v>
      </c>
      <c r="B4" s="16">
        <v>2023</v>
      </c>
      <c r="C4" s="16" t="s">
        <v>11</v>
      </c>
      <c r="D4" s="33">
        <v>230000000</v>
      </c>
      <c r="E4" s="33">
        <v>230717913.49000001</v>
      </c>
      <c r="F4" s="33">
        <v>2336179</v>
      </c>
      <c r="G4" s="33">
        <v>273414317</v>
      </c>
      <c r="H4" s="33">
        <v>0</v>
      </c>
      <c r="I4" s="33" t="s">
        <v>83</v>
      </c>
      <c r="J4" s="34">
        <v>7.5700000000000003E-2</v>
      </c>
      <c r="K4" s="18">
        <v>45838</v>
      </c>
    </row>
    <row r="7" spans="1:11" ht="23.25">
      <c r="A7" s="46"/>
      <c r="B7" s="46"/>
      <c r="C7" s="46"/>
      <c r="D7" s="46"/>
      <c r="E7" s="46"/>
      <c r="F7" s="46"/>
      <c r="G7" s="46"/>
      <c r="H7" s="46"/>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9"/>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31"/>
  <sheetViews>
    <sheetView topLeftCell="A21" zoomScale="85" zoomScaleNormal="85" workbookViewId="0">
      <selection activeCell="H55" sqref="A39:H55"/>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8" ht="18.600000000000001" customHeight="1">
      <c r="A2" s="47" t="s">
        <v>0</v>
      </c>
      <c r="B2" s="48"/>
      <c r="C2" s="47" t="s">
        <v>1</v>
      </c>
      <c r="D2" s="48"/>
      <c r="E2" s="47" t="s">
        <v>4</v>
      </c>
      <c r="F2" s="49"/>
      <c r="G2" s="49"/>
      <c r="H2" s="48"/>
      <c r="I2" s="43" t="s">
        <v>2</v>
      </c>
      <c r="J2" s="44"/>
      <c r="K2" s="44"/>
      <c r="L2" s="45"/>
    </row>
    <row r="3" spans="1:18" ht="27.75">
      <c r="A3" s="12" t="s">
        <v>6</v>
      </c>
      <c r="B3" s="13" t="s">
        <v>80</v>
      </c>
      <c r="C3" s="12" t="s">
        <v>7</v>
      </c>
      <c r="D3" s="12" t="s">
        <v>3</v>
      </c>
      <c r="E3" s="12" t="s">
        <v>15</v>
      </c>
      <c r="F3" s="12" t="s">
        <v>8</v>
      </c>
      <c r="G3" s="12" t="s">
        <v>16</v>
      </c>
      <c r="H3" s="12" t="s">
        <v>22</v>
      </c>
      <c r="I3" s="12" t="s">
        <v>82</v>
      </c>
      <c r="J3" s="12" t="s">
        <v>5</v>
      </c>
      <c r="K3" s="12" t="s">
        <v>9</v>
      </c>
      <c r="L3" s="12" t="s">
        <v>10</v>
      </c>
      <c r="N3" s="41"/>
      <c r="O3" s="40"/>
      <c r="P3" s="40"/>
      <c r="Q3" s="40"/>
      <c r="R3" s="40"/>
    </row>
    <row r="4" spans="1:18" ht="19.5">
      <c r="A4" s="14" t="s">
        <v>27</v>
      </c>
      <c r="B4" s="35">
        <v>2003</v>
      </c>
      <c r="C4" s="35" t="s">
        <v>13</v>
      </c>
      <c r="D4" s="36">
        <v>32000000</v>
      </c>
      <c r="E4" s="36">
        <v>31509028</v>
      </c>
      <c r="F4" s="36">
        <v>49187864</v>
      </c>
      <c r="G4" s="36">
        <v>176736</v>
      </c>
      <c r="H4" s="36">
        <v>1600000</v>
      </c>
      <c r="I4" s="33" t="s">
        <v>84</v>
      </c>
      <c r="J4" s="37">
        <v>7.3899999999999993E-2</v>
      </c>
      <c r="K4" s="35" t="s">
        <v>57</v>
      </c>
      <c r="L4" s="18">
        <v>45838</v>
      </c>
    </row>
    <row r="5" spans="1:18" ht="19.5">
      <c r="A5" s="14" t="s">
        <v>28</v>
      </c>
      <c r="B5" s="35">
        <v>2005</v>
      </c>
      <c r="C5" s="35" t="s">
        <v>13</v>
      </c>
      <c r="D5" s="36">
        <v>11000000</v>
      </c>
      <c r="E5" s="36">
        <v>10564889</v>
      </c>
      <c r="F5" s="36">
        <v>14191120</v>
      </c>
      <c r="G5" s="36">
        <v>39908</v>
      </c>
      <c r="H5" s="36">
        <v>544500</v>
      </c>
      <c r="I5" s="33" t="s">
        <v>84</v>
      </c>
      <c r="J5" s="37">
        <v>4.4900000000000002E-2</v>
      </c>
      <c r="K5" s="35" t="s">
        <v>86</v>
      </c>
      <c r="L5" s="18">
        <v>45838</v>
      </c>
    </row>
    <row r="6" spans="1:18" ht="19.5">
      <c r="A6" s="14" t="s">
        <v>30</v>
      </c>
      <c r="B6" s="35">
        <v>2007</v>
      </c>
      <c r="C6" s="35" t="s">
        <v>13</v>
      </c>
      <c r="D6" s="36">
        <v>13500000</v>
      </c>
      <c r="E6" s="36">
        <v>12921702</v>
      </c>
      <c r="F6" s="36">
        <v>20812688</v>
      </c>
      <c r="G6" s="36">
        <v>65383</v>
      </c>
      <c r="H6" s="36">
        <v>668250</v>
      </c>
      <c r="I6" s="33" t="s">
        <v>84</v>
      </c>
      <c r="J6" s="37">
        <v>7.5399999999999995E-2</v>
      </c>
      <c r="K6" s="35" t="s">
        <v>93</v>
      </c>
      <c r="L6" s="18">
        <v>45838</v>
      </c>
    </row>
    <row r="7" spans="1:18" ht="19.5">
      <c r="A7" s="14" t="s">
        <v>29</v>
      </c>
      <c r="B7" s="35">
        <v>2007</v>
      </c>
      <c r="C7" s="35" t="s">
        <v>13</v>
      </c>
      <c r="D7" s="36">
        <v>11500000</v>
      </c>
      <c r="E7" s="36">
        <v>11557988</v>
      </c>
      <c r="F7" s="36">
        <v>21936487</v>
      </c>
      <c r="G7" s="36">
        <v>226137</v>
      </c>
      <c r="H7" s="36">
        <v>534750</v>
      </c>
      <c r="I7" s="33" t="s">
        <v>84</v>
      </c>
      <c r="J7" s="37">
        <v>0.1159</v>
      </c>
      <c r="K7" s="35" t="s">
        <v>85</v>
      </c>
      <c r="L7" s="18">
        <v>45838</v>
      </c>
    </row>
    <row r="8" spans="1:18" ht="19.5">
      <c r="A8" s="14" t="s">
        <v>31</v>
      </c>
      <c r="B8" s="35">
        <v>2007</v>
      </c>
      <c r="C8" s="35" t="s">
        <v>13</v>
      </c>
      <c r="D8" s="36">
        <v>2000000</v>
      </c>
      <c r="E8" s="36">
        <v>1990634</v>
      </c>
      <c r="F8" s="36">
        <v>4710542</v>
      </c>
      <c r="G8" s="36">
        <v>177789</v>
      </c>
      <c r="H8" s="36">
        <v>52000</v>
      </c>
      <c r="I8" s="33" t="s">
        <v>84</v>
      </c>
      <c r="J8" s="37">
        <v>0.1164</v>
      </c>
      <c r="K8" s="35" t="s">
        <v>105</v>
      </c>
      <c r="L8" s="18">
        <v>45838</v>
      </c>
    </row>
    <row r="9" spans="1:18" ht="19.5">
      <c r="A9" s="14" t="s">
        <v>33</v>
      </c>
      <c r="B9" s="35">
        <v>2008</v>
      </c>
      <c r="C9" s="35" t="s">
        <v>13</v>
      </c>
      <c r="D9" s="36">
        <v>11500000</v>
      </c>
      <c r="E9" s="36">
        <v>10553840</v>
      </c>
      <c r="F9" s="36">
        <v>19248265</v>
      </c>
      <c r="G9" s="36">
        <v>140588</v>
      </c>
      <c r="H9" s="36">
        <v>997050</v>
      </c>
      <c r="I9" s="33" t="s">
        <v>84</v>
      </c>
      <c r="J9" s="37">
        <v>0.1012</v>
      </c>
      <c r="K9" s="35" t="s">
        <v>91</v>
      </c>
      <c r="L9" s="18">
        <v>45838</v>
      </c>
    </row>
    <row r="10" spans="1:18" ht="19.5">
      <c r="A10" s="14" t="s">
        <v>32</v>
      </c>
      <c r="B10" s="35">
        <v>2008</v>
      </c>
      <c r="C10" s="35" t="s">
        <v>13</v>
      </c>
      <c r="D10" s="36">
        <v>9500000</v>
      </c>
      <c r="E10" s="36">
        <v>9393448</v>
      </c>
      <c r="F10" s="36">
        <v>20053711</v>
      </c>
      <c r="G10" s="36">
        <v>69210</v>
      </c>
      <c r="H10" s="36">
        <v>658350</v>
      </c>
      <c r="I10" s="33" t="s">
        <v>84</v>
      </c>
      <c r="J10" s="37">
        <v>0.15</v>
      </c>
      <c r="K10" s="35" t="s">
        <v>94</v>
      </c>
      <c r="L10" s="18">
        <v>45838</v>
      </c>
    </row>
    <row r="11" spans="1:18" ht="19.5">
      <c r="A11" s="14" t="s">
        <v>34</v>
      </c>
      <c r="B11" s="35">
        <v>2008</v>
      </c>
      <c r="C11" s="35" t="s">
        <v>13</v>
      </c>
      <c r="D11" s="36">
        <v>2000000</v>
      </c>
      <c r="E11" s="36">
        <v>1997218</v>
      </c>
      <c r="F11" s="36">
        <v>4896244</v>
      </c>
      <c r="G11" s="36">
        <v>356691</v>
      </c>
      <c r="H11" s="36">
        <v>50200</v>
      </c>
      <c r="I11" s="33" t="s">
        <v>84</v>
      </c>
      <c r="J11" s="37">
        <v>0.1479</v>
      </c>
      <c r="K11" s="35" t="s">
        <v>106</v>
      </c>
      <c r="L11" s="18">
        <v>45838</v>
      </c>
    </row>
    <row r="12" spans="1:18" ht="19.5">
      <c r="A12" s="14" t="s">
        <v>35</v>
      </c>
      <c r="B12" s="35">
        <v>2009</v>
      </c>
      <c r="C12" s="35" t="s">
        <v>13</v>
      </c>
      <c r="D12" s="36">
        <v>6750000</v>
      </c>
      <c r="E12" s="36">
        <v>6500882</v>
      </c>
      <c r="F12" s="36">
        <v>12468029</v>
      </c>
      <c r="G12" s="36">
        <v>2208479</v>
      </c>
      <c r="H12" s="36">
        <v>553500</v>
      </c>
      <c r="I12" s="33" t="s">
        <v>84</v>
      </c>
      <c r="J12" s="37">
        <v>0.1429</v>
      </c>
      <c r="K12" s="35" t="s">
        <v>107</v>
      </c>
      <c r="L12" s="18">
        <v>45838</v>
      </c>
    </row>
    <row r="13" spans="1:18" ht="19.5">
      <c r="A13" s="14" t="s">
        <v>36</v>
      </c>
      <c r="B13" s="35">
        <v>2009</v>
      </c>
      <c r="C13" s="35" t="s">
        <v>13</v>
      </c>
      <c r="D13" s="36">
        <v>750000</v>
      </c>
      <c r="E13" s="36">
        <v>750530</v>
      </c>
      <c r="F13" s="36">
        <v>1343385</v>
      </c>
      <c r="G13" s="36">
        <v>143641</v>
      </c>
      <c r="H13" s="36">
        <v>14850</v>
      </c>
      <c r="I13" s="33" t="s">
        <v>84</v>
      </c>
      <c r="J13" s="37">
        <v>0.12479999999999999</v>
      </c>
      <c r="K13" s="35" t="s">
        <v>108</v>
      </c>
      <c r="L13" s="18">
        <v>45838</v>
      </c>
    </row>
    <row r="14" spans="1:18" ht="19.5">
      <c r="A14" s="14" t="s">
        <v>38</v>
      </c>
      <c r="B14" s="35">
        <v>2009</v>
      </c>
      <c r="C14" s="35" t="s">
        <v>13</v>
      </c>
      <c r="D14" s="36">
        <v>1500000</v>
      </c>
      <c r="E14" s="36">
        <v>1385830</v>
      </c>
      <c r="F14" s="36">
        <v>1839958</v>
      </c>
      <c r="G14" s="36">
        <v>673966</v>
      </c>
      <c r="H14" s="36">
        <v>122250</v>
      </c>
      <c r="I14" s="33" t="s">
        <v>84</v>
      </c>
      <c r="J14" s="37">
        <v>7.6899999999999996E-2</v>
      </c>
      <c r="K14" s="35" t="s">
        <v>98</v>
      </c>
      <c r="L14" s="18">
        <v>45838</v>
      </c>
    </row>
    <row r="15" spans="1:18" ht="19.5">
      <c r="A15" s="14" t="s">
        <v>37</v>
      </c>
      <c r="B15" s="35">
        <v>2009</v>
      </c>
      <c r="C15" s="35" t="s">
        <v>13</v>
      </c>
      <c r="D15" s="36">
        <v>6750000</v>
      </c>
      <c r="E15" s="36">
        <v>6023174</v>
      </c>
      <c r="F15" s="36">
        <v>10085155</v>
      </c>
      <c r="G15" s="36">
        <v>1532743</v>
      </c>
      <c r="H15" s="36">
        <v>745875</v>
      </c>
      <c r="I15" s="33" t="s">
        <v>84</v>
      </c>
      <c r="J15" s="37">
        <v>0.1203</v>
      </c>
      <c r="K15" s="35" t="s">
        <v>95</v>
      </c>
      <c r="L15" s="18">
        <v>45838</v>
      </c>
    </row>
    <row r="16" spans="1:18" ht="19.5">
      <c r="A16" s="14" t="s">
        <v>39</v>
      </c>
      <c r="B16" s="35">
        <v>2010</v>
      </c>
      <c r="C16" s="35" t="s">
        <v>13</v>
      </c>
      <c r="D16" s="36">
        <v>8400000</v>
      </c>
      <c r="E16" s="36">
        <v>7755937</v>
      </c>
      <c r="F16" s="36">
        <v>14932147</v>
      </c>
      <c r="G16" s="36">
        <v>3732642</v>
      </c>
      <c r="H16" s="36">
        <v>999600</v>
      </c>
      <c r="I16" s="33" t="s">
        <v>84</v>
      </c>
      <c r="J16" s="37">
        <v>0.15429999999999999</v>
      </c>
      <c r="K16" s="35" t="s">
        <v>109</v>
      </c>
      <c r="L16" s="18">
        <v>45838</v>
      </c>
    </row>
    <row r="17" spans="1:12" ht="19.5">
      <c r="A17" s="14" t="s">
        <v>42</v>
      </c>
      <c r="B17" s="35">
        <v>2010</v>
      </c>
      <c r="C17" s="35" t="s">
        <v>13</v>
      </c>
      <c r="D17" s="36">
        <v>3400000</v>
      </c>
      <c r="E17" s="36">
        <v>3412598</v>
      </c>
      <c r="F17" s="36">
        <v>5347903</v>
      </c>
      <c r="G17" s="36">
        <v>1037854</v>
      </c>
      <c r="H17" s="36">
        <v>132600</v>
      </c>
      <c r="I17" s="33" t="s">
        <v>84</v>
      </c>
      <c r="J17" s="37">
        <v>0.11310000000000001</v>
      </c>
      <c r="K17" s="35" t="s">
        <v>110</v>
      </c>
      <c r="L17" s="18">
        <v>45838</v>
      </c>
    </row>
    <row r="18" spans="1:12" ht="19.5">
      <c r="A18" s="14" t="s">
        <v>40</v>
      </c>
      <c r="B18" s="35">
        <v>2010</v>
      </c>
      <c r="C18" s="35" t="s">
        <v>13</v>
      </c>
      <c r="D18" s="36">
        <v>6700000</v>
      </c>
      <c r="E18" s="36">
        <v>6054576</v>
      </c>
      <c r="F18" s="36">
        <v>9760817</v>
      </c>
      <c r="G18" s="36">
        <v>2141716</v>
      </c>
      <c r="H18" s="36">
        <v>666650</v>
      </c>
      <c r="I18" s="33" t="s">
        <v>84</v>
      </c>
      <c r="J18" s="37">
        <v>0.12509999999999999</v>
      </c>
      <c r="K18" s="35" t="s">
        <v>87</v>
      </c>
      <c r="L18" s="18">
        <v>45838</v>
      </c>
    </row>
    <row r="19" spans="1:12" ht="19.5">
      <c r="A19" s="14" t="s">
        <v>41</v>
      </c>
      <c r="B19" s="35">
        <v>2010</v>
      </c>
      <c r="C19" s="35" t="s">
        <v>13</v>
      </c>
      <c r="D19" s="36">
        <v>1700000</v>
      </c>
      <c r="E19" s="36">
        <v>1535685</v>
      </c>
      <c r="F19" s="36">
        <v>2048815</v>
      </c>
      <c r="G19" s="36">
        <v>955223</v>
      </c>
      <c r="H19" s="36">
        <v>173400</v>
      </c>
      <c r="I19" s="33" t="s">
        <v>84</v>
      </c>
      <c r="J19" s="37">
        <v>9.0999999999999998E-2</v>
      </c>
      <c r="K19" s="35" t="s">
        <v>101</v>
      </c>
      <c r="L19" s="18">
        <v>45838</v>
      </c>
    </row>
    <row r="20" spans="1:12" ht="19.5">
      <c r="A20" s="14" t="s">
        <v>43</v>
      </c>
      <c r="B20" s="35">
        <v>2011</v>
      </c>
      <c r="C20" s="35" t="s">
        <v>13</v>
      </c>
      <c r="D20" s="36">
        <v>7500000</v>
      </c>
      <c r="E20" s="36">
        <v>6826551</v>
      </c>
      <c r="F20" s="36">
        <v>12437635</v>
      </c>
      <c r="G20" s="36">
        <v>3772057</v>
      </c>
      <c r="H20" s="36">
        <v>978750</v>
      </c>
      <c r="I20" s="33" t="s">
        <v>84</v>
      </c>
      <c r="J20" s="37">
        <v>0.15079999999999999</v>
      </c>
      <c r="K20" s="35" t="s">
        <v>102</v>
      </c>
      <c r="L20" s="18">
        <v>45838</v>
      </c>
    </row>
    <row r="21" spans="1:12" ht="19.5">
      <c r="A21" s="14" t="s">
        <v>46</v>
      </c>
      <c r="B21" s="35">
        <v>2011</v>
      </c>
      <c r="C21" s="35" t="s">
        <v>13</v>
      </c>
      <c r="D21" s="36">
        <v>3000000</v>
      </c>
      <c r="E21" s="36">
        <v>2916857</v>
      </c>
      <c r="F21" s="36">
        <v>4524519</v>
      </c>
      <c r="G21" s="36">
        <v>1250166</v>
      </c>
      <c r="H21" s="36">
        <v>224700</v>
      </c>
      <c r="I21" s="33" t="s">
        <v>84</v>
      </c>
      <c r="J21" s="37">
        <v>0.12570000000000001</v>
      </c>
      <c r="K21" s="35" t="s">
        <v>108</v>
      </c>
      <c r="L21" s="18">
        <v>45838</v>
      </c>
    </row>
    <row r="22" spans="1:12" ht="19.5">
      <c r="A22" s="14" t="s">
        <v>45</v>
      </c>
      <c r="B22" s="35">
        <v>2011</v>
      </c>
      <c r="C22" s="35" t="s">
        <v>13</v>
      </c>
      <c r="D22" s="36">
        <v>1500000</v>
      </c>
      <c r="E22" s="36">
        <v>1314131</v>
      </c>
      <c r="F22" s="36">
        <v>2150963</v>
      </c>
      <c r="G22" s="36">
        <v>884875</v>
      </c>
      <c r="H22" s="36">
        <v>192750</v>
      </c>
      <c r="I22" s="33" t="s">
        <v>84</v>
      </c>
      <c r="J22" s="37">
        <v>0.1174</v>
      </c>
      <c r="K22" s="35" t="s">
        <v>111</v>
      </c>
      <c r="L22" s="18">
        <v>45838</v>
      </c>
    </row>
    <row r="23" spans="1:12" ht="19.5">
      <c r="A23" s="14" t="s">
        <v>44</v>
      </c>
      <c r="B23" s="35">
        <v>2011</v>
      </c>
      <c r="C23" s="35" t="s">
        <v>13</v>
      </c>
      <c r="D23" s="36">
        <v>6000000</v>
      </c>
      <c r="E23" s="36">
        <v>5065891</v>
      </c>
      <c r="F23" s="36">
        <v>8062264</v>
      </c>
      <c r="G23" s="36">
        <v>2746962</v>
      </c>
      <c r="H23" s="36">
        <v>957000</v>
      </c>
      <c r="I23" s="33" t="s">
        <v>84</v>
      </c>
      <c r="J23" s="37">
        <v>0.13600000000000001</v>
      </c>
      <c r="K23" s="35" t="s">
        <v>112</v>
      </c>
      <c r="L23" s="18">
        <v>45838</v>
      </c>
    </row>
    <row r="24" spans="1:12" ht="19.5">
      <c r="A24" s="14" t="s">
        <v>47</v>
      </c>
      <c r="B24" s="35">
        <v>2013</v>
      </c>
      <c r="C24" s="35" t="s">
        <v>13</v>
      </c>
      <c r="D24" s="36">
        <v>14400000</v>
      </c>
      <c r="E24" s="36">
        <v>13772547</v>
      </c>
      <c r="F24" s="36">
        <v>16391529</v>
      </c>
      <c r="G24" s="36">
        <v>14016918</v>
      </c>
      <c r="H24" s="36">
        <v>1056299</v>
      </c>
      <c r="I24" s="33" t="s">
        <v>84</v>
      </c>
      <c r="J24" s="37">
        <v>0.13220000000000001</v>
      </c>
      <c r="K24" s="35" t="s">
        <v>113</v>
      </c>
      <c r="L24" s="18">
        <v>45838</v>
      </c>
    </row>
    <row r="25" spans="1:12" ht="19.5">
      <c r="A25" s="14" t="s">
        <v>48</v>
      </c>
      <c r="B25" s="35">
        <v>2013</v>
      </c>
      <c r="C25" s="35" t="s">
        <v>13</v>
      </c>
      <c r="D25" s="36">
        <v>11500000</v>
      </c>
      <c r="E25" s="36">
        <v>10445727</v>
      </c>
      <c r="F25" s="36">
        <v>15382915</v>
      </c>
      <c r="G25" s="36">
        <v>7729768</v>
      </c>
      <c r="H25" s="36">
        <v>1075607</v>
      </c>
      <c r="I25" s="33" t="s">
        <v>84</v>
      </c>
      <c r="J25" s="37">
        <v>0.15939999999999999</v>
      </c>
      <c r="K25" s="35" t="s">
        <v>113</v>
      </c>
      <c r="L25" s="18">
        <v>45838</v>
      </c>
    </row>
    <row r="26" spans="1:12" ht="19.5">
      <c r="A26" s="14" t="s">
        <v>49</v>
      </c>
      <c r="B26" s="35">
        <v>2013</v>
      </c>
      <c r="C26" s="35" t="s">
        <v>13</v>
      </c>
      <c r="D26" s="36">
        <v>2900000</v>
      </c>
      <c r="E26" s="36">
        <v>2691200</v>
      </c>
      <c r="F26" s="36">
        <v>3452483</v>
      </c>
      <c r="G26" s="36">
        <v>2940975</v>
      </c>
      <c r="H26" s="36">
        <v>208800</v>
      </c>
      <c r="I26" s="33" t="s">
        <v>84</v>
      </c>
      <c r="J26" s="37">
        <v>0.1303</v>
      </c>
      <c r="K26" s="35" t="s">
        <v>90</v>
      </c>
      <c r="L26" s="18">
        <v>45838</v>
      </c>
    </row>
    <row r="27" spans="1:12" ht="19.5">
      <c r="A27" s="14" t="s">
        <v>50</v>
      </c>
      <c r="B27" s="35">
        <v>2014</v>
      </c>
      <c r="C27" s="35" t="s">
        <v>13</v>
      </c>
      <c r="D27" s="36">
        <v>29000000</v>
      </c>
      <c r="E27" s="36">
        <v>27308006</v>
      </c>
      <c r="F27" s="36">
        <v>31650445</v>
      </c>
      <c r="G27" s="36">
        <v>28794278</v>
      </c>
      <c r="H27" s="36">
        <v>2207706</v>
      </c>
      <c r="I27" s="33" t="s">
        <v>84</v>
      </c>
      <c r="J27" s="37">
        <v>0.1381</v>
      </c>
      <c r="K27" s="35" t="s">
        <v>113</v>
      </c>
      <c r="L27" s="18">
        <v>45838</v>
      </c>
    </row>
    <row r="28" spans="1:12" ht="19.5">
      <c r="A28" s="14" t="s">
        <v>51</v>
      </c>
      <c r="B28" s="35">
        <v>2017</v>
      </c>
      <c r="C28" s="35" t="s">
        <v>13</v>
      </c>
      <c r="D28" s="36">
        <v>20000000</v>
      </c>
      <c r="E28" s="36">
        <v>18011268</v>
      </c>
      <c r="F28" s="36">
        <v>10146951</v>
      </c>
      <c r="G28" s="36">
        <v>24456799</v>
      </c>
      <c r="H28" s="36">
        <v>2164971</v>
      </c>
      <c r="I28" s="33" t="s">
        <v>84</v>
      </c>
      <c r="J28" s="37">
        <v>0.154</v>
      </c>
      <c r="K28" s="35" t="s">
        <v>85</v>
      </c>
      <c r="L28" s="18">
        <v>45838</v>
      </c>
    </row>
    <row r="29" spans="1:12" ht="19.5">
      <c r="A29" s="14" t="s">
        <v>52</v>
      </c>
      <c r="B29" s="35">
        <v>2018</v>
      </c>
      <c r="C29" s="35" t="s">
        <v>13</v>
      </c>
      <c r="D29" s="36">
        <v>60000000</v>
      </c>
      <c r="E29" s="36">
        <v>51446371</v>
      </c>
      <c r="F29" s="36">
        <v>17913334</v>
      </c>
      <c r="G29" s="36">
        <v>72836636</v>
      </c>
      <c r="H29" s="36">
        <v>9083282</v>
      </c>
      <c r="I29" s="33" t="s">
        <v>84</v>
      </c>
      <c r="J29" s="37">
        <v>0.16420000000000001</v>
      </c>
      <c r="K29" s="35" t="s">
        <v>114</v>
      </c>
      <c r="L29" s="18">
        <v>45838</v>
      </c>
    </row>
    <row r="30" spans="1:12" ht="19.5">
      <c r="A30" s="14" t="s">
        <v>53</v>
      </c>
      <c r="B30" s="35">
        <v>2019</v>
      </c>
      <c r="C30" s="35" t="s">
        <v>13</v>
      </c>
      <c r="D30" s="36">
        <v>25000000</v>
      </c>
      <c r="E30" s="36">
        <v>21011603</v>
      </c>
      <c r="F30" s="36">
        <v>3399517</v>
      </c>
      <c r="G30" s="36">
        <v>28782440</v>
      </c>
      <c r="H30" s="36">
        <v>4009289</v>
      </c>
      <c r="I30" s="33" t="s">
        <v>84</v>
      </c>
      <c r="J30" s="37">
        <v>0.15090000000000001</v>
      </c>
      <c r="K30" s="35" t="s">
        <v>115</v>
      </c>
      <c r="L30" s="18">
        <v>45838</v>
      </c>
    </row>
    <row r="31" spans="1:12" ht="19.5">
      <c r="A31" s="14" t="s">
        <v>54</v>
      </c>
      <c r="B31" s="35">
        <v>2021</v>
      </c>
      <c r="C31" s="35" t="s">
        <v>13</v>
      </c>
      <c r="D31" s="36">
        <v>35000000</v>
      </c>
      <c r="E31" s="36">
        <v>23371752</v>
      </c>
      <c r="F31" s="36">
        <v>723938</v>
      </c>
      <c r="G31" s="36">
        <v>28169538</v>
      </c>
      <c r="H31" s="36">
        <v>11634000</v>
      </c>
      <c r="I31" s="33" t="s">
        <v>84</v>
      </c>
      <c r="J31" s="37">
        <v>0.11409999999999999</v>
      </c>
      <c r="K31" s="35" t="s">
        <v>116</v>
      </c>
      <c r="L31" s="18">
        <v>45838</v>
      </c>
    </row>
    <row r="32" spans="1:12" ht="19.5">
      <c r="A32" s="14" t="s">
        <v>56</v>
      </c>
      <c r="B32" s="35">
        <v>2009</v>
      </c>
      <c r="C32" s="35" t="s">
        <v>13</v>
      </c>
      <c r="D32" s="36">
        <v>4000000</v>
      </c>
      <c r="E32" s="36">
        <v>4115239</v>
      </c>
      <c r="F32" s="36">
        <v>7779966</v>
      </c>
      <c r="G32" s="36">
        <v>1480657</v>
      </c>
      <c r="H32" s="36">
        <v>162800</v>
      </c>
      <c r="I32" s="33" t="s">
        <v>84</v>
      </c>
      <c r="J32" s="37">
        <v>0.2235</v>
      </c>
      <c r="K32" s="35" t="s">
        <v>100</v>
      </c>
      <c r="L32" s="18">
        <v>45838</v>
      </c>
    </row>
    <row r="33" spans="1:12" ht="23.25">
      <c r="A33" s="50"/>
      <c r="B33" s="51"/>
      <c r="C33" s="51"/>
      <c r="D33" s="51"/>
      <c r="E33" s="51"/>
      <c r="F33" s="51"/>
      <c r="G33" s="51"/>
      <c r="H33" s="51"/>
      <c r="I33" s="32"/>
    </row>
    <row r="34" spans="1:12" ht="19.5">
      <c r="A34" s="14" t="s">
        <v>55</v>
      </c>
      <c r="B34" s="16"/>
      <c r="C34" s="16" t="s">
        <v>13</v>
      </c>
      <c r="D34" s="33">
        <f>SUM(D4:D32)</f>
        <v>348750000</v>
      </c>
      <c r="E34" s="33">
        <f>SUM(E4:E32)</f>
        <v>312205102</v>
      </c>
      <c r="F34" s="33">
        <f>SUM(F4:F32)</f>
        <v>346879589</v>
      </c>
      <c r="G34" s="33">
        <f>SUM(G4:G32)</f>
        <v>231540775</v>
      </c>
      <c r="H34" s="33">
        <f>SUM(H4:H32)</f>
        <v>42469779</v>
      </c>
      <c r="I34" s="33" t="s">
        <v>84</v>
      </c>
      <c r="J34" s="34">
        <v>0.1105</v>
      </c>
      <c r="K34" s="16" t="s">
        <v>117</v>
      </c>
      <c r="L34" s="17"/>
    </row>
    <row r="39" spans="1:12" ht="23.25">
      <c r="A39" s="46"/>
      <c r="B39" s="46"/>
      <c r="C39" s="46"/>
      <c r="D39" s="46"/>
      <c r="E39" s="46"/>
      <c r="F39" s="46"/>
      <c r="G39" s="46"/>
      <c r="H39" s="46"/>
      <c r="I39" s="29"/>
    </row>
    <row r="121" spans="1:2" ht="18">
      <c r="A121" s="19"/>
      <c r="B121" s="19"/>
    </row>
    <row r="122" spans="1:2" ht="18">
      <c r="A122" s="28"/>
      <c r="B122" s="10"/>
    </row>
    <row r="123" spans="1:2" ht="18">
      <c r="A123" s="10"/>
      <c r="B123" s="10"/>
    </row>
    <row r="124" spans="1:2" ht="18">
      <c r="A124" s="10"/>
      <c r="B124" s="10"/>
    </row>
    <row r="125" spans="1:2" ht="18">
      <c r="A125" s="10"/>
      <c r="B125" s="10"/>
    </row>
    <row r="126" spans="1:2" ht="18">
      <c r="A126" s="10"/>
      <c r="B126" s="10"/>
    </row>
    <row r="127" spans="1:2" ht="18">
      <c r="A127" s="10"/>
      <c r="B127" s="10"/>
    </row>
    <row r="128" spans="1:2" ht="18">
      <c r="A128" s="10"/>
      <c r="B128" s="10"/>
    </row>
    <row r="129" spans="1:2" ht="18">
      <c r="A129" s="10"/>
      <c r="B129" s="10"/>
    </row>
    <row r="130" spans="1:2" ht="18">
      <c r="A130" s="10"/>
      <c r="B130" s="10"/>
    </row>
    <row r="131" spans="1:2" ht="18">
      <c r="A131" s="10"/>
      <c r="B131" s="10"/>
    </row>
  </sheetData>
  <mergeCells count="6">
    <mergeCell ref="I2:L2"/>
    <mergeCell ref="A33:H33"/>
    <mergeCell ref="A39:H39"/>
    <mergeCell ref="A2:B2"/>
    <mergeCell ref="C2:D2"/>
    <mergeCell ref="E2:H2"/>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3"/>
  <sheetViews>
    <sheetView zoomScale="85" zoomScaleNormal="85" workbookViewId="0">
      <selection activeCell="K37" sqref="K37"/>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 min="13" max="13" width="12.125" customWidth="1"/>
  </cols>
  <sheetData>
    <row r="2" spans="1:14" ht="27.75">
      <c r="A2" s="47" t="s">
        <v>0</v>
      </c>
      <c r="B2" s="48"/>
      <c r="C2" s="47" t="s">
        <v>1</v>
      </c>
      <c r="D2" s="48"/>
      <c r="E2" s="47" t="s">
        <v>4</v>
      </c>
      <c r="F2" s="49"/>
      <c r="G2" s="49"/>
      <c r="H2" s="48"/>
      <c r="I2" s="43" t="s">
        <v>2</v>
      </c>
      <c r="J2" s="44"/>
      <c r="K2" s="44"/>
      <c r="L2" s="45"/>
      <c r="N2" s="41"/>
    </row>
    <row r="3" spans="1:14" ht="19.5">
      <c r="A3" s="12" t="s">
        <v>6</v>
      </c>
      <c r="B3" s="13" t="s">
        <v>80</v>
      </c>
      <c r="C3" s="12" t="s">
        <v>7</v>
      </c>
      <c r="D3" s="12" t="s">
        <v>3</v>
      </c>
      <c r="E3" s="12" t="s">
        <v>15</v>
      </c>
      <c r="F3" s="12" t="s">
        <v>8</v>
      </c>
      <c r="G3" s="12" t="s">
        <v>16</v>
      </c>
      <c r="H3" s="12" t="s">
        <v>22</v>
      </c>
      <c r="I3" s="12" t="s">
        <v>82</v>
      </c>
      <c r="J3" s="12" t="s">
        <v>5</v>
      </c>
      <c r="K3" s="12" t="s">
        <v>9</v>
      </c>
      <c r="L3" s="12" t="s">
        <v>10</v>
      </c>
      <c r="N3" s="42"/>
    </row>
    <row r="4" spans="1:14" ht="19.5">
      <c r="A4" s="14" t="s">
        <v>58</v>
      </c>
      <c r="B4" s="16">
        <v>2003</v>
      </c>
      <c r="C4" s="16" t="s">
        <v>13</v>
      </c>
      <c r="D4" s="33">
        <v>8500000</v>
      </c>
      <c r="E4" s="33">
        <v>8351250</v>
      </c>
      <c r="F4" s="33">
        <v>13286702</v>
      </c>
      <c r="G4" s="33">
        <v>114781</v>
      </c>
      <c r="H4" s="33">
        <f t="shared" ref="H4:H18" si="0">D4-E4</f>
        <v>148750</v>
      </c>
      <c r="I4" s="33" t="s">
        <v>84</v>
      </c>
      <c r="J4" s="34">
        <v>6.6000000000000003E-2</v>
      </c>
      <c r="K4" s="16" t="s">
        <v>75</v>
      </c>
      <c r="L4" s="18">
        <v>45838</v>
      </c>
    </row>
    <row r="5" spans="1:14" ht="19.5">
      <c r="A5" s="14" t="s">
        <v>59</v>
      </c>
      <c r="B5" s="16">
        <v>2006</v>
      </c>
      <c r="C5" s="16" t="s">
        <v>13</v>
      </c>
      <c r="D5" s="33">
        <v>12000000</v>
      </c>
      <c r="E5" s="33">
        <v>11640000</v>
      </c>
      <c r="F5" s="33">
        <v>20350895</v>
      </c>
      <c r="G5" s="33">
        <v>73217</v>
      </c>
      <c r="H5" s="33">
        <f t="shared" si="0"/>
        <v>360000</v>
      </c>
      <c r="I5" s="33" t="s">
        <v>84</v>
      </c>
      <c r="J5" s="34">
        <v>0.1</v>
      </c>
      <c r="K5" s="16" t="s">
        <v>76</v>
      </c>
      <c r="L5" s="18">
        <v>45838</v>
      </c>
    </row>
    <row r="6" spans="1:14" ht="19.5">
      <c r="A6" s="14" t="s">
        <v>61</v>
      </c>
      <c r="B6" s="16">
        <v>2006</v>
      </c>
      <c r="C6" s="16" t="s">
        <v>13</v>
      </c>
      <c r="D6" s="33">
        <v>1900000</v>
      </c>
      <c r="E6" s="33">
        <v>1824000</v>
      </c>
      <c r="F6" s="33">
        <v>2396875</v>
      </c>
      <c r="G6" s="33">
        <v>25640</v>
      </c>
      <c r="H6" s="33">
        <f t="shared" si="0"/>
        <v>76000</v>
      </c>
      <c r="I6" s="33" t="s">
        <v>84</v>
      </c>
      <c r="J6" s="34">
        <v>6.3E-2</v>
      </c>
      <c r="K6" s="16" t="s">
        <v>23</v>
      </c>
      <c r="L6" s="18">
        <v>45838</v>
      </c>
    </row>
    <row r="7" spans="1:14" ht="19.5">
      <c r="A7" s="14" t="s">
        <v>60</v>
      </c>
      <c r="B7" s="16">
        <v>2006</v>
      </c>
      <c r="C7" s="16" t="s">
        <v>13</v>
      </c>
      <c r="D7" s="33">
        <v>4600000</v>
      </c>
      <c r="E7" s="33">
        <v>4508000</v>
      </c>
      <c r="F7" s="33">
        <v>8743426</v>
      </c>
      <c r="G7" s="33">
        <v>1392741</v>
      </c>
      <c r="H7" s="33">
        <f t="shared" si="0"/>
        <v>92000</v>
      </c>
      <c r="I7" s="33" t="s">
        <v>84</v>
      </c>
      <c r="J7" s="34">
        <v>0.111</v>
      </c>
      <c r="K7" s="16" t="s">
        <v>78</v>
      </c>
      <c r="L7" s="18">
        <v>45838</v>
      </c>
    </row>
    <row r="8" spans="1:14" ht="19.5">
      <c r="A8" s="14" t="s">
        <v>62</v>
      </c>
      <c r="B8" s="16">
        <v>2008</v>
      </c>
      <c r="C8" s="16" t="s">
        <v>13</v>
      </c>
      <c r="D8" s="33">
        <v>23000000</v>
      </c>
      <c r="E8" s="33">
        <v>22655000</v>
      </c>
      <c r="F8" s="33">
        <v>20702606</v>
      </c>
      <c r="G8" s="33">
        <v>7456141</v>
      </c>
      <c r="H8" s="33">
        <f t="shared" si="0"/>
        <v>345000</v>
      </c>
      <c r="I8" s="33" t="s">
        <v>84</v>
      </c>
      <c r="J8" s="34">
        <v>2.5000000000000001E-2</v>
      </c>
      <c r="K8" s="16" t="s">
        <v>26</v>
      </c>
      <c r="L8" s="18">
        <v>45838</v>
      </c>
    </row>
    <row r="9" spans="1:14" ht="19.5">
      <c r="A9" s="14" t="s">
        <v>63</v>
      </c>
      <c r="B9" s="16">
        <v>2011</v>
      </c>
      <c r="C9" s="16" t="s">
        <v>13</v>
      </c>
      <c r="D9" s="33">
        <v>11000000</v>
      </c>
      <c r="E9" s="33">
        <v>10450000</v>
      </c>
      <c r="F9" s="33">
        <v>24770269</v>
      </c>
      <c r="G9" s="33">
        <v>10035318</v>
      </c>
      <c r="H9" s="33">
        <f t="shared" si="0"/>
        <v>550000</v>
      </c>
      <c r="I9" s="33" t="s">
        <v>84</v>
      </c>
      <c r="J9" s="34">
        <v>0.19800000000000001</v>
      </c>
      <c r="K9" s="16" t="s">
        <v>99</v>
      </c>
      <c r="L9" s="18">
        <v>45838</v>
      </c>
    </row>
    <row r="10" spans="1:14" ht="19.5">
      <c r="A10" s="14" t="s">
        <v>64</v>
      </c>
      <c r="B10" s="16">
        <v>2011</v>
      </c>
      <c r="C10" s="16" t="s">
        <v>13</v>
      </c>
      <c r="D10" s="33">
        <v>22000000</v>
      </c>
      <c r="E10" s="33">
        <v>19360000</v>
      </c>
      <c r="F10" s="33">
        <v>35172822</v>
      </c>
      <c r="G10" s="33">
        <v>5543784</v>
      </c>
      <c r="H10" s="33">
        <f t="shared" si="0"/>
        <v>2640000</v>
      </c>
      <c r="I10" s="33" t="s">
        <v>84</v>
      </c>
      <c r="J10" s="34">
        <v>0.16</v>
      </c>
      <c r="K10" s="16" t="s">
        <v>77</v>
      </c>
      <c r="L10" s="18">
        <v>45838</v>
      </c>
    </row>
    <row r="11" spans="1:14" ht="19.5">
      <c r="A11" s="14" t="s">
        <v>65</v>
      </c>
      <c r="B11" s="16">
        <v>2011</v>
      </c>
      <c r="C11" s="16" t="s">
        <v>13</v>
      </c>
      <c r="D11" s="33">
        <v>3500000</v>
      </c>
      <c r="E11" s="33">
        <v>3097500</v>
      </c>
      <c r="F11" s="33">
        <v>4058151</v>
      </c>
      <c r="G11" s="33">
        <v>609854</v>
      </c>
      <c r="H11" s="33">
        <f t="shared" si="0"/>
        <v>402500</v>
      </c>
      <c r="I11" s="33" t="s">
        <v>84</v>
      </c>
      <c r="J11" s="34">
        <v>9.6000000000000002E-2</v>
      </c>
      <c r="K11" s="16" t="s">
        <v>24</v>
      </c>
      <c r="L11" s="18">
        <v>45838</v>
      </c>
    </row>
    <row r="12" spans="1:14" ht="19.5">
      <c r="A12" s="14" t="s">
        <v>66</v>
      </c>
      <c r="B12" s="16">
        <v>2012</v>
      </c>
      <c r="C12" s="16" t="s">
        <v>13</v>
      </c>
      <c r="D12" s="33">
        <v>32000000</v>
      </c>
      <c r="E12" s="33">
        <v>30560000</v>
      </c>
      <c r="F12" s="33">
        <v>41076343</v>
      </c>
      <c r="G12" s="33">
        <v>22106251</v>
      </c>
      <c r="H12" s="33">
        <f t="shared" si="0"/>
        <v>1440000</v>
      </c>
      <c r="I12" s="33" t="s">
        <v>84</v>
      </c>
      <c r="J12" s="34">
        <v>0.13500000000000001</v>
      </c>
      <c r="K12" s="16" t="s">
        <v>77</v>
      </c>
      <c r="L12" s="18">
        <v>45838</v>
      </c>
    </row>
    <row r="13" spans="1:14" ht="19.5">
      <c r="A13" s="14" t="s">
        <v>67</v>
      </c>
      <c r="B13" s="16">
        <v>2014</v>
      </c>
      <c r="C13" s="16" t="s">
        <v>13</v>
      </c>
      <c r="D13" s="33">
        <v>18500000</v>
      </c>
      <c r="E13" s="33">
        <v>16927500</v>
      </c>
      <c r="F13" s="33">
        <v>21421716</v>
      </c>
      <c r="G13" s="33">
        <v>15099181</v>
      </c>
      <c r="H13" s="33">
        <f t="shared" si="0"/>
        <v>1572500</v>
      </c>
      <c r="I13" s="33" t="s">
        <v>84</v>
      </c>
      <c r="J13" s="34">
        <v>0.16200000000000001</v>
      </c>
      <c r="K13" s="16" t="s">
        <v>78</v>
      </c>
      <c r="L13" s="18">
        <v>45838</v>
      </c>
    </row>
    <row r="14" spans="1:14" ht="19.5">
      <c r="A14" s="14" t="s">
        <v>68</v>
      </c>
      <c r="B14" s="16">
        <v>2017</v>
      </c>
      <c r="C14" s="16" t="s">
        <v>13</v>
      </c>
      <c r="D14" s="33">
        <v>40000000</v>
      </c>
      <c r="E14" s="33">
        <v>36300000</v>
      </c>
      <c r="F14" s="33">
        <v>14170282</v>
      </c>
      <c r="G14" s="33">
        <v>44595163</v>
      </c>
      <c r="H14" s="33">
        <f t="shared" si="0"/>
        <v>3700000</v>
      </c>
      <c r="I14" s="33" t="s">
        <v>84</v>
      </c>
      <c r="J14" s="34">
        <v>0.14799999999999999</v>
      </c>
      <c r="K14" s="16" t="s">
        <v>75</v>
      </c>
      <c r="L14" s="18">
        <v>45838</v>
      </c>
    </row>
    <row r="15" spans="1:14" ht="19.5">
      <c r="A15" s="14" t="s">
        <v>69</v>
      </c>
      <c r="B15" s="16">
        <v>2018</v>
      </c>
      <c r="C15" s="16" t="s">
        <v>13</v>
      </c>
      <c r="D15" s="33">
        <v>50000000</v>
      </c>
      <c r="E15" s="33">
        <v>41600000</v>
      </c>
      <c r="F15" s="33">
        <v>12761515</v>
      </c>
      <c r="G15" s="33">
        <v>57692592</v>
      </c>
      <c r="H15" s="33">
        <f t="shared" si="0"/>
        <v>8400000</v>
      </c>
      <c r="I15" s="33" t="s">
        <v>84</v>
      </c>
      <c r="J15" s="34">
        <v>0.17899999999999999</v>
      </c>
      <c r="K15" s="16" t="s">
        <v>74</v>
      </c>
      <c r="L15" s="18">
        <v>45838</v>
      </c>
    </row>
    <row r="16" spans="1:14" ht="19.5">
      <c r="A16" s="14" t="s">
        <v>70</v>
      </c>
      <c r="B16" s="16">
        <v>2021</v>
      </c>
      <c r="C16" s="16" t="s">
        <v>13</v>
      </c>
      <c r="D16" s="33">
        <v>60000000</v>
      </c>
      <c r="E16" s="33">
        <v>31800000</v>
      </c>
      <c r="F16" s="33">
        <v>2735189</v>
      </c>
      <c r="G16" s="33">
        <v>37037788</v>
      </c>
      <c r="H16" s="33">
        <f t="shared" si="0"/>
        <v>28200000</v>
      </c>
      <c r="I16" s="33" t="s">
        <v>84</v>
      </c>
      <c r="J16" s="34">
        <v>0.13300000000000001</v>
      </c>
      <c r="K16" s="16" t="s">
        <v>23</v>
      </c>
      <c r="L16" s="18">
        <v>45838</v>
      </c>
    </row>
    <row r="17" spans="1:12" ht="19.5">
      <c r="A17" s="14" t="s">
        <v>71</v>
      </c>
      <c r="B17" s="16">
        <v>2022</v>
      </c>
      <c r="C17" s="16" t="s">
        <v>13</v>
      </c>
      <c r="D17" s="33">
        <v>60000000</v>
      </c>
      <c r="E17" s="33">
        <v>31326001</v>
      </c>
      <c r="F17" s="33">
        <v>232159</v>
      </c>
      <c r="G17" s="33">
        <v>38717734</v>
      </c>
      <c r="H17" s="33">
        <f t="shared" si="0"/>
        <v>28673999</v>
      </c>
      <c r="I17" s="33" t="s">
        <v>84</v>
      </c>
      <c r="J17" s="34">
        <v>0.127</v>
      </c>
      <c r="K17" s="16" t="s">
        <v>26</v>
      </c>
      <c r="L17" s="18">
        <v>45838</v>
      </c>
    </row>
    <row r="18" spans="1:12" ht="19.5">
      <c r="A18" s="14" t="s">
        <v>72</v>
      </c>
      <c r="B18" s="16">
        <v>2009</v>
      </c>
      <c r="C18" s="16" t="s">
        <v>73</v>
      </c>
      <c r="D18" s="33">
        <v>22000000</v>
      </c>
      <c r="E18" s="33">
        <v>20900000</v>
      </c>
      <c r="F18" s="33">
        <v>37921756</v>
      </c>
      <c r="G18" s="33">
        <v>6134674</v>
      </c>
      <c r="H18" s="33">
        <f t="shared" si="0"/>
        <v>1100000</v>
      </c>
      <c r="I18" s="33" t="s">
        <v>84</v>
      </c>
      <c r="J18" s="34">
        <v>0.13200000000000001</v>
      </c>
      <c r="K18" s="16" t="s">
        <v>77</v>
      </c>
      <c r="L18" s="18">
        <v>45838</v>
      </c>
    </row>
    <row r="20" spans="1:12" ht="19.5">
      <c r="A20" s="14" t="s">
        <v>55</v>
      </c>
      <c r="B20" s="16"/>
      <c r="C20" s="16" t="s">
        <v>13</v>
      </c>
      <c r="D20" s="33">
        <v>436860786</v>
      </c>
      <c r="E20" s="33">
        <v>352638990</v>
      </c>
      <c r="F20" s="33">
        <v>351494578</v>
      </c>
      <c r="G20" s="33">
        <v>237207119</v>
      </c>
      <c r="H20" s="33">
        <f>D20-E20</f>
        <v>84221796</v>
      </c>
      <c r="I20" s="33" t="s">
        <v>84</v>
      </c>
      <c r="J20" s="34">
        <v>0.10199999999999999</v>
      </c>
      <c r="K20" s="16" t="s">
        <v>74</v>
      </c>
      <c r="L20" s="17"/>
    </row>
    <row r="22" spans="1:12" ht="13.5" customHeight="1">
      <c r="A22" s="53" t="s">
        <v>25</v>
      </c>
      <c r="B22" s="53"/>
      <c r="C22" s="53"/>
      <c r="D22" s="53"/>
      <c r="E22" s="53"/>
      <c r="F22" s="53"/>
      <c r="G22" s="53"/>
      <c r="H22" s="53"/>
      <c r="I22" s="53"/>
      <c r="J22" s="53"/>
      <c r="K22" s="53"/>
      <c r="L22" s="53"/>
    </row>
    <row r="23" spans="1:12" ht="13.5" customHeight="1">
      <c r="A23" s="53"/>
      <c r="B23" s="53"/>
      <c r="C23" s="53"/>
      <c r="D23" s="53"/>
      <c r="E23" s="53"/>
      <c r="F23" s="53"/>
      <c r="G23" s="53"/>
      <c r="H23" s="53"/>
      <c r="I23" s="53"/>
      <c r="J23" s="53"/>
      <c r="K23" s="53"/>
      <c r="L23" s="53"/>
    </row>
    <row r="24" spans="1:12" ht="13.5" customHeight="1">
      <c r="A24" s="53"/>
      <c r="B24" s="53"/>
      <c r="C24" s="53"/>
      <c r="D24" s="53"/>
      <c r="E24" s="53"/>
      <c r="F24" s="53"/>
      <c r="G24" s="53"/>
      <c r="H24" s="53"/>
      <c r="I24" s="53"/>
      <c r="J24" s="53"/>
      <c r="K24" s="53"/>
      <c r="L24" s="53"/>
    </row>
    <row r="25" spans="1:12" ht="13.5" customHeight="1">
      <c r="A25" s="53"/>
      <c r="B25" s="53"/>
      <c r="C25" s="53"/>
      <c r="D25" s="53"/>
      <c r="E25" s="53"/>
      <c r="F25" s="53"/>
      <c r="G25" s="53"/>
      <c r="H25" s="53"/>
      <c r="I25" s="53"/>
      <c r="J25" s="53"/>
      <c r="K25" s="53"/>
      <c r="L25" s="53"/>
    </row>
    <row r="26" spans="1:12" ht="24.95" customHeight="1">
      <c r="A26" s="53"/>
      <c r="B26" s="53"/>
      <c r="C26" s="53"/>
      <c r="D26" s="53"/>
      <c r="E26" s="53"/>
      <c r="F26" s="53"/>
      <c r="G26" s="53"/>
      <c r="H26" s="53"/>
      <c r="I26" s="53"/>
      <c r="J26" s="53"/>
      <c r="K26" s="53"/>
      <c r="L26" s="53"/>
    </row>
    <row r="27" spans="1:12" ht="25.5">
      <c r="A27" s="31"/>
      <c r="B27" s="31"/>
      <c r="C27" s="31"/>
      <c r="D27" s="31"/>
      <c r="E27" s="31"/>
      <c r="F27" s="31"/>
      <c r="G27" s="31"/>
      <c r="H27" s="31"/>
      <c r="I27" s="31"/>
      <c r="J27" s="31"/>
      <c r="K27" s="31"/>
      <c r="L27" s="31"/>
    </row>
    <row r="29" spans="1:12" ht="23.25">
      <c r="A29" s="46"/>
      <c r="B29" s="46"/>
      <c r="C29" s="46"/>
      <c r="D29" s="46"/>
      <c r="E29" s="46"/>
      <c r="F29" s="46"/>
      <c r="G29" s="46"/>
      <c r="H29" s="46"/>
      <c r="I29" s="29"/>
    </row>
    <row r="42" spans="2:8" ht="23.25">
      <c r="B42" s="50"/>
      <c r="C42" s="54"/>
      <c r="D42" s="54"/>
      <c r="E42" s="54"/>
      <c r="F42" s="54"/>
      <c r="G42" s="54"/>
      <c r="H42" s="54"/>
    </row>
    <row r="53" spans="1:12" ht="23.25">
      <c r="E53" s="50"/>
      <c r="F53" s="54"/>
      <c r="G53" s="54"/>
      <c r="H53" s="54"/>
      <c r="I53" s="54"/>
      <c r="J53" s="54"/>
      <c r="K53" s="54"/>
      <c r="L53" s="54"/>
    </row>
    <row r="55" spans="1:12">
      <c r="A55" s="15"/>
    </row>
    <row r="56" spans="1:12">
      <c r="A56" s="15"/>
    </row>
    <row r="57" spans="1:12">
      <c r="A57" s="15"/>
    </row>
    <row r="58" spans="1:12">
      <c r="A58" s="15"/>
    </row>
    <row r="59" spans="1:12">
      <c r="A59" s="15"/>
    </row>
    <row r="60" spans="1:12">
      <c r="A60" s="52"/>
      <c r="B60" s="52"/>
      <c r="C60" s="52"/>
      <c r="D60" s="52"/>
      <c r="E60" s="52"/>
      <c r="F60" s="52"/>
      <c r="G60" s="52"/>
      <c r="H60" s="52"/>
      <c r="I60" s="52"/>
      <c r="J60" s="52"/>
      <c r="K60" s="52"/>
      <c r="L60" s="52"/>
    </row>
    <row r="61" spans="1:12">
      <c r="A61" s="15"/>
    </row>
    <row r="62" spans="1:12">
      <c r="A62" s="15"/>
    </row>
    <row r="83" spans="1:2" ht="18">
      <c r="A83" s="19"/>
      <c r="B83" s="19"/>
    </row>
    <row r="84" spans="1:2" ht="18">
      <c r="A84" s="28"/>
      <c r="B84" s="10"/>
    </row>
    <row r="85" spans="1:2" ht="18">
      <c r="A85" s="10"/>
      <c r="B85" s="10"/>
    </row>
    <row r="86" spans="1:2" ht="18">
      <c r="A86" s="10"/>
      <c r="B86" s="10"/>
    </row>
    <row r="87" spans="1:2" ht="18">
      <c r="A87" s="10"/>
      <c r="B87" s="10"/>
    </row>
    <row r="88" spans="1:2" ht="18">
      <c r="A88" s="10"/>
      <c r="B88" s="10"/>
    </row>
    <row r="89" spans="1:2" ht="18">
      <c r="A89" s="10"/>
      <c r="B89" s="10"/>
    </row>
    <row r="90" spans="1:2" ht="18">
      <c r="A90" s="10"/>
      <c r="B90" s="10"/>
    </row>
    <row r="91" spans="1:2" ht="18">
      <c r="A91" s="10"/>
      <c r="B91" s="10"/>
    </row>
    <row r="92" spans="1:2" ht="18">
      <c r="A92" s="10"/>
      <c r="B92" s="10"/>
    </row>
    <row r="93" spans="1:2" ht="18">
      <c r="A93" s="10"/>
      <c r="B93" s="10"/>
    </row>
  </sheetData>
  <mergeCells count="9">
    <mergeCell ref="A2:B2"/>
    <mergeCell ref="C2:D2"/>
    <mergeCell ref="E2:H2"/>
    <mergeCell ref="A60:L60"/>
    <mergeCell ref="A29:H29"/>
    <mergeCell ref="A22:L26"/>
    <mergeCell ref="B42:H42"/>
    <mergeCell ref="E53:L53"/>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30 Jun 25</vt:lpstr>
      <vt:lpstr>Pantheon 30 Jun 25</vt:lpstr>
      <vt:lpstr>M&amp;G RED 30 Jun 25</vt:lpstr>
      <vt:lpstr>Infracapital 30 Jun 25</vt:lpstr>
      <vt:lpstr>IFM 30 Jun 25</vt:lpstr>
      <vt:lpstr>Adams Street 30 Jun 25</vt:lpstr>
      <vt:lpstr>HarbourVest 30 Jun 25</vt:lpstr>
    </vt:vector>
  </TitlesOfParts>
  <Company>UBS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Greene, Kate</dc:creator>
  <cp:lastModifiedBy>Dillon Piggott</cp:lastModifiedBy>
  <dcterms:created xsi:type="dcterms:W3CDTF">2017-09-06T16:05:47Z</dcterms:created>
  <dcterms:modified xsi:type="dcterms:W3CDTF">2025-11-12T15:26:46Z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Signature">
    <vt:lpwstr>6Ifhj0Nvm/rE6dzQqQw4dfCWpVRVi/4VqP8WE0DRvko0fbF43NTcsku7rRIIihvBcHS8KYZg2/uydcSt0CEanA==</vt:lpwstr>
  </property>
  <property fmtid="{D5CDD505-2E9C-101B-9397-08002B2CF9AE}" pid="22" name="_SIProp12DataClass+cc5a530f-41a6-45ea-9bc4-32c4db9fb913">
    <vt:lpwstr>v=1.2&gt;I=cc5a530f-41a6-45ea-9bc4-32c4db9fb913&amp;N=NotProtectedAttachment&amp;V=1.3&amp;U=System&amp;D=System&amp;A=Associated&amp;H=False</vt:lpwstr>
  </property>
  <property fmtid="{D5CDD505-2E9C-101B-9397-08002B2CF9AE}" pid="23" name="IQP_Classification">
    <vt:lpwstr>NotProtectedAttachment</vt:lpwstr>
  </property>
  <property fmtid="{D5CDD505-2E9C-101B-9397-08002B2CF9AE}" pid="24" name="SV_QUERY_LIST_4F35BF76-6C0D-4D9B-82B2-816C12CF3733">
    <vt:lpwstr>empty_477D106A-C0D6-4607-AEBD-E2C9D60EA279</vt:lpwstr>
  </property>
  <property fmtid="{D5CDD505-2E9C-101B-9397-08002B2CF9AE}" pid="25" name="SV_HIDDEN_GRID_QUERY_LIST_4F35BF76-6C0D-4D9B-82B2-816C12CF3733">
    <vt:lpwstr>empty_477D106A-C0D6-4607-AEBD-E2C9D60EA279</vt:lpwstr>
  </property>
</Properties>
</file>