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7C3C387C-36E7-46E1-BA03-89D2E4DCC60F}" xr6:coauthVersionLast="47" xr6:coauthVersionMax="47" xr10:uidLastSave="{00000000-0000-0000-0000-000000000000}"/>
  <bookViews>
    <workbookView xWindow="-120" yWindow="-120" windowWidth="29040" windowHeight="15840" xr2:uid="{00000000-000D-0000-FFFF-FFFF00000000}"/>
  </bookViews>
  <sheets>
    <sheet name="UBS Infrastructure 30 Sep 23" sheetId="10" r:id="rId1"/>
    <sheet name="Pantheon 30 Sep 23" sheetId="5" r:id="rId2"/>
    <sheet name="M&amp;G RED 30 Sep 23" sheetId="1" r:id="rId3"/>
    <sheet name="Infracapital 30 Sep 23" sheetId="4" r:id="rId4"/>
    <sheet name="Adams Street 30 Sep 23" sheetId="12" r:id="rId5"/>
    <sheet name="HarbourVest 30 Sep 23" sheetId="6" r:id="rId6"/>
    <sheet name="IFM 30 Sep 23" sheetId="13"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2" l="1"/>
  <c r="F35" i="12"/>
  <c r="G35" i="12"/>
  <c r="H35" i="12"/>
  <c r="D35" i="12"/>
  <c r="F4" i="1"/>
  <c r="F4" i="4"/>
  <c r="H4" i="13"/>
  <c r="F4" i="10" l="1"/>
  <c r="H24" i="6"/>
  <c r="H5" i="6"/>
  <c r="H6" i="6"/>
  <c r="H7" i="6"/>
  <c r="H8" i="6"/>
  <c r="H9" i="6"/>
  <c r="H10" i="6"/>
  <c r="H11" i="6"/>
  <c r="H12" i="6"/>
  <c r="H13" i="6"/>
  <c r="H14" i="6"/>
  <c r="H15" i="6"/>
  <c r="H16" i="6"/>
  <c r="H17" i="6"/>
  <c r="H18" i="6"/>
  <c r="H19" i="6"/>
  <c r="H20" i="6"/>
  <c r="H21" i="6"/>
  <c r="H22" i="6"/>
  <c r="H4" i="6"/>
  <c r="F5" i="10"/>
  <c r="E5" i="10"/>
  <c r="E4" i="10" l="1"/>
  <c r="F5" i="4"/>
  <c r="E5" i="4"/>
  <c r="E4" i="4"/>
  <c r="E4" i="1" l="1"/>
  <c r="H4" i="5" l="1"/>
</calcChain>
</file>

<file path=xl/sharedStrings.xml><?xml version="1.0" encoding="utf-8"?>
<sst xmlns="http://schemas.openxmlformats.org/spreadsheetml/2006/main" count="343" uniqueCount="124">
  <si>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</si>
  <si>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</si>
  <si>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</si>
  <si>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</si>
  <si>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</si>
  <si>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</si>
  <si>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</si>
  <si>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</si>
  <si>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</si>
  <si>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</si>
  <si>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</si>
  <si>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</si>
  <si>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</si>
  <si>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</si>
  <si>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</si>
  <si>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</si>
  <si>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</si>
  <si>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</si>
  <si>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</si>
  <si>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</si>
  <si>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</si>
  <si>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</si>
  <si>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</si>
  <si>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</si>
  <si>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</si>
  <si>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</si>
  <si>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</si>
  <si>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1.15x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</si>
  <si>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</si>
  <si>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</si>
  <si>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</si>
  <si>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</si>
  <si>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</si>
  <si>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</si>
  <si>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</si>
  <si>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</si>
  <si>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</si>
  <si>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</si>
  <si>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</si>
  <si>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</si>
  <si>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</si>
  <si>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</si>
  <si>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</si>
  <si>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</si>
  <si>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</si>
  <si>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</si>
  <si>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</si>
  <si>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</si>
  <si>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</si>
  <si>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</si>
  <si>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</si>
  <si>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</si>
  <si>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</si>
  <si>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</si>
  <si>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</si>
  <si>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</si>
  <si>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</si>
  <si>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</si>
  <si>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</si>
  <si>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</si>
  <si>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Buyout</t>
  </si>
  <si>
    <t>Fund VII-Cayman Venture</t>
  </si>
  <si>
    <t>Fund VII-Cayman Mezzanine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</si>
  <si>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</si>
  <si>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</si>
  <si>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</si>
  <si>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</si>
  <si>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</si>
  <si>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</si>
  <si>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</si>
  <si>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</si>
  <si>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</si>
  <si>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</si>
  <si>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</si>
  <si>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</si>
  <si>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</si>
  <si>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IV-Supplemental</t>
  </si>
  <si>
    <t>HIPEP V-Cayman Partnership</t>
  </si>
  <si>
    <t>HIPEP VI-Cayman Partnership</t>
  </si>
  <si>
    <t>EUR</t>
  </si>
  <si>
    <t>1.7x</t>
  </si>
  <si>
    <t>1.6x</t>
  </si>
  <si>
    <t>1.4x</t>
  </si>
  <si>
    <t>1.8x</t>
  </si>
  <si>
    <t>2.1x</t>
  </si>
  <si>
    <t>2.2x</t>
  </si>
  <si>
    <t>1.1x</t>
  </si>
  <si>
    <t>1.9x</t>
  </si>
  <si>
    <t>IFM Infrastructure Fund</t>
  </si>
  <si>
    <t>Year Invested</t>
  </si>
  <si>
    <t>Time Weighted Return</t>
  </si>
  <si>
    <t>Fund Type</t>
  </si>
  <si>
    <t>Open-ended</t>
  </si>
  <si>
    <t>Closed-ended</t>
  </si>
  <si>
    <t>1.60x</t>
  </si>
  <si>
    <t>2.00x</t>
  </si>
  <si>
    <t>2.27x</t>
  </si>
  <si>
    <t>2.36x</t>
  </si>
  <si>
    <t>2.30x</t>
  </si>
  <si>
    <t>2.07x</t>
  </si>
  <si>
    <t>1.96x</t>
  </si>
  <si>
    <t>1.62x</t>
  </si>
  <si>
    <t>1.34x</t>
  </si>
  <si>
    <t>1.36x</t>
  </si>
  <si>
    <t>1.65x</t>
  </si>
  <si>
    <t>1.99x</t>
  </si>
  <si>
    <t>1.95x</t>
  </si>
  <si>
    <t>2.55x</t>
  </si>
  <si>
    <t>2.34x</t>
  </si>
  <si>
    <t>1.92x</t>
  </si>
  <si>
    <t>1.87x</t>
  </si>
  <si>
    <t>2.43x</t>
  </si>
  <si>
    <t>1.84x</t>
  </si>
  <si>
    <t>2.42x</t>
  </si>
  <si>
    <t>1.93x</t>
  </si>
  <si>
    <t>2.33x</t>
  </si>
  <si>
    <t>2.04x</t>
  </si>
  <si>
    <t>2.15x</t>
  </si>
  <si>
    <t>2.40x</t>
  </si>
  <si>
    <t>2.13x</t>
  </si>
  <si>
    <t>1.06x</t>
  </si>
  <si>
    <t>1.80x</t>
  </si>
  <si>
    <t>3.2x</t>
  </si>
  <si>
    <t>1.14x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</si>
</sst>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2">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tabSelected="1" zoomScale="70" zoomScaleNormal="70" workbookViewId="0">
      <selection activeCell="G21" sqref="G21"/>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4" t="s">
        <v>0</v>
      </c>
      <c r="B2" s="45"/>
      <c r="C2" s="44" t="s">
        <v>1</v>
      </c>
      <c r="D2" s="45"/>
      <c r="E2" s="44" t="s">
        <v>4</v>
      </c>
      <c r="F2" s="46"/>
      <c r="G2" s="46"/>
      <c r="H2" s="45"/>
      <c r="I2" s="40" t="s">
        <v>2</v>
      </c>
      <c r="J2" s="41"/>
      <c r="K2" s="41"/>
      <c r="L2" s="42"/>
    </row>
    <row r="3" spans="1:12" ht="24.95" customHeight="1">
      <c r="A3" s="12" t="s">
        <v>6</v>
      </c>
      <c r="B3" s="13" t="s">
        <v>89</v>
      </c>
      <c r="C3" s="13" t="s">
        <v>7</v>
      </c>
      <c r="D3" s="13" t="s">
        <v>3</v>
      </c>
      <c r="E3" s="13" t="s">
        <v>15</v>
      </c>
      <c r="F3" s="13" t="s">
        <v>20</v>
      </c>
      <c r="G3" s="13" t="s">
        <v>16</v>
      </c>
      <c r="H3" s="12" t="s">
        <v>22</v>
      </c>
      <c r="I3" s="12" t="s">
        <v>91</v>
      </c>
      <c r="J3" s="13" t="s">
        <v>5</v>
      </c>
      <c r="K3" s="13" t="s">
        <v>9</v>
      </c>
      <c r="L3" s="13" t="s">
        <v>10</v>
      </c>
    </row>
    <row r="4" spans="1:12" ht="24.95" customHeight="1">
      <c r="A4" s="14" t="s">
        <v>17</v>
      </c>
      <c r="B4" s="16">
        <v>2008</v>
      </c>
      <c r="C4" s="16" t="s">
        <v>13</v>
      </c>
      <c r="D4" s="34">
        <v>35000000</v>
      </c>
      <c r="E4" s="34">
        <f>D4-H4</f>
        <v>33294432</v>
      </c>
      <c r="F4" s="34">
        <f>1074000000*2.3%</f>
        <v>24702000</v>
      </c>
      <c r="G4" s="34">
        <v>9656406</v>
      </c>
      <c r="H4" s="34">
        <v>1705568</v>
      </c>
      <c r="I4" s="34" t="s">
        <v>93</v>
      </c>
      <c r="J4" s="35">
        <v>1.7999999999999999E-2</v>
      </c>
      <c r="K4" s="39" t="s">
        <v>123</v>
      </c>
      <c r="L4" s="18">
        <v>45199</v>
      </c>
    </row>
    <row r="5" spans="1:12" ht="19.5">
      <c r="A5" s="14" t="s">
        <v>18</v>
      </c>
      <c r="B5" s="16">
        <v>2019</v>
      </c>
      <c r="C5" s="16" t="s">
        <v>13</v>
      </c>
      <c r="D5" s="34">
        <v>50000000</v>
      </c>
      <c r="E5" s="34">
        <f>D5-H5</f>
        <v>33128924.609999999</v>
      </c>
      <c r="F5" s="34">
        <f>42900000*32.58%</f>
        <v>13976820</v>
      </c>
      <c r="G5" s="34">
        <v>35397077.509999998</v>
      </c>
      <c r="H5" s="34">
        <v>16871075.390000001</v>
      </c>
      <c r="I5" s="34" t="s">
        <v>93</v>
      </c>
      <c r="J5" s="35">
        <v>0.1661</v>
      </c>
      <c r="K5" s="39" t="s">
        <v>102</v>
      </c>
      <c r="L5" s="18">
        <v>45199</v>
      </c>
    </row>
    <row r="6" spans="1:12" ht="19.5">
      <c r="A6" s="26"/>
      <c r="B6" s="21"/>
      <c r="C6" s="21"/>
      <c r="D6" s="22"/>
      <c r="E6" s="22"/>
      <c r="F6" s="22"/>
      <c r="G6" s="22"/>
      <c r="H6" s="22"/>
      <c r="I6" s="22"/>
      <c r="J6" s="23"/>
      <c r="K6" s="24"/>
      <c r="L6" s="25"/>
    </row>
    <row r="8" spans="1:12" ht="23.25">
      <c r="A8" s="43"/>
      <c r="B8" s="43"/>
      <c r="C8" s="43"/>
      <c r="D8" s="43"/>
      <c r="E8" s="43"/>
      <c r="F8" s="43"/>
      <c r="G8" s="43"/>
      <c r="H8" s="43"/>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A7" sqref="A7:E7"/>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4" t="s">
        <v>0</v>
      </c>
      <c r="B2" s="45"/>
      <c r="C2" s="44" t="s">
        <v>1</v>
      </c>
      <c r="D2" s="45"/>
      <c r="E2" s="44" t="s">
        <v>4</v>
      </c>
      <c r="F2" s="46"/>
      <c r="G2" s="46"/>
      <c r="H2" s="45"/>
      <c r="I2" s="40" t="s">
        <v>2</v>
      </c>
      <c r="J2" s="41"/>
      <c r="K2" s="41"/>
      <c r="L2" s="42"/>
      <c r="M2" s="19"/>
    </row>
    <row r="3" spans="1:13" s="11" customFormat="1" ht="24.95" customHeight="1">
      <c r="A3" s="12" t="s">
        <v>6</v>
      </c>
      <c r="B3" s="13" t="s">
        <v>89</v>
      </c>
      <c r="C3" s="13" t="s">
        <v>7</v>
      </c>
      <c r="D3" s="13" t="s">
        <v>3</v>
      </c>
      <c r="E3" s="13" t="s">
        <v>15</v>
      </c>
      <c r="F3" s="13" t="s">
        <v>20</v>
      </c>
      <c r="G3" s="13" t="s">
        <v>16</v>
      </c>
      <c r="H3" s="12" t="s">
        <v>22</v>
      </c>
      <c r="I3" s="12" t="s">
        <v>91</v>
      </c>
      <c r="J3" s="13" t="s">
        <v>5</v>
      </c>
      <c r="K3" s="13" t="s">
        <v>9</v>
      </c>
      <c r="L3" s="13" t="s">
        <v>10</v>
      </c>
      <c r="M3" s="20">
        <v>1.3747320000000001</v>
      </c>
    </row>
    <row r="4" spans="1:13" s="11" customFormat="1" ht="24.95" customHeight="1">
      <c r="A4" s="14" t="s">
        <v>12</v>
      </c>
      <c r="B4" s="16">
        <v>2017</v>
      </c>
      <c r="C4" s="16" t="s">
        <v>13</v>
      </c>
      <c r="D4" s="34">
        <v>117000000</v>
      </c>
      <c r="E4" s="34">
        <v>105986900</v>
      </c>
      <c r="F4" s="34">
        <v>31650900</v>
      </c>
      <c r="G4" s="34">
        <v>110282259</v>
      </c>
      <c r="H4" s="34">
        <f>D4-E4</f>
        <v>11013100</v>
      </c>
      <c r="I4" s="34" t="s">
        <v>93</v>
      </c>
      <c r="J4" s="35">
        <v>0.124</v>
      </c>
      <c r="K4" s="39" t="s">
        <v>102</v>
      </c>
      <c r="L4" s="18">
        <v>45199</v>
      </c>
    </row>
    <row r="7" spans="1:13" ht="32.450000000000003" customHeight="1">
      <c r="A7" s="43"/>
      <c r="B7" s="43"/>
      <c r="C7" s="43"/>
      <c r="D7" s="43"/>
      <c r="E7" s="43"/>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zoomScale="70" zoomScaleNormal="70" workbookViewId="0">
      <selection activeCell="K23" sqref="K23"/>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14" bestFit="1" customWidth="1"/>
    <col min="12" max="12" width="13.25" customWidth="1"/>
    <col min="13" max="13" width="14.125" bestFit="1" customWidth="1"/>
  </cols>
  <sheetData>
    <row r="2" spans="1:13" ht="30" customHeight="1">
      <c r="A2" s="44" t="s">
        <v>0</v>
      </c>
      <c r="B2" s="45"/>
      <c r="C2" s="44" t="s">
        <v>1</v>
      </c>
      <c r="D2" s="45"/>
      <c r="E2" s="44" t="s">
        <v>4</v>
      </c>
      <c r="F2" s="46"/>
      <c r="G2" s="46"/>
      <c r="H2" s="45"/>
      <c r="I2" s="40" t="s">
        <v>2</v>
      </c>
      <c r="J2" s="41"/>
      <c r="K2" s="41"/>
      <c r="L2" s="42"/>
      <c r="M2" s="27"/>
    </row>
    <row r="3" spans="1:13" ht="24.95" customHeight="1">
      <c r="A3" s="12" t="s">
        <v>6</v>
      </c>
      <c r="B3" s="13" t="s">
        <v>89</v>
      </c>
      <c r="C3" s="13" t="s">
        <v>7</v>
      </c>
      <c r="D3" s="13" t="s">
        <v>3</v>
      </c>
      <c r="E3" s="13" t="s">
        <v>15</v>
      </c>
      <c r="F3" s="13" t="s">
        <v>8</v>
      </c>
      <c r="G3" s="13" t="s">
        <v>16</v>
      </c>
      <c r="H3" s="12" t="s">
        <v>22</v>
      </c>
      <c r="I3" s="12" t="s">
        <v>91</v>
      </c>
      <c r="J3" s="13" t="s">
        <v>5</v>
      </c>
      <c r="K3" s="13" t="s">
        <v>9</v>
      </c>
      <c r="L3" s="13" t="s">
        <v>10</v>
      </c>
    </row>
    <row r="4" spans="1:13" ht="24.95" customHeight="1">
      <c r="A4" s="14" t="s">
        <v>21</v>
      </c>
      <c r="B4" s="16">
        <v>2010</v>
      </c>
      <c r="C4" s="16" t="s">
        <v>11</v>
      </c>
      <c r="D4" s="34">
        <v>60000000</v>
      </c>
      <c r="E4" s="34">
        <f>D4-H4</f>
        <v>35678560.5</v>
      </c>
      <c r="F4" s="34">
        <f>481197167*7.16%</f>
        <v>34453717.157200001</v>
      </c>
      <c r="G4" s="34">
        <v>40797971.049999997</v>
      </c>
      <c r="H4" s="34">
        <v>24321439.5</v>
      </c>
      <c r="I4" s="34" t="s">
        <v>93</v>
      </c>
      <c r="J4" s="35">
        <v>3.4000000000000002E-2</v>
      </c>
      <c r="K4" s="16" t="s">
        <v>27</v>
      </c>
      <c r="L4" s="18">
        <v>45199</v>
      </c>
    </row>
    <row r="6" spans="1:13">
      <c r="A6" s="1"/>
      <c r="B6" s="2"/>
      <c r="C6" s="1"/>
    </row>
    <row r="7" spans="1:13" ht="23.25">
      <c r="A7" s="8"/>
      <c r="B7" s="8"/>
      <c r="C7" s="8"/>
    </row>
    <row r="8" spans="1:13" ht="23.1" customHeight="1">
      <c r="A8" s="43"/>
      <c r="B8" s="43"/>
      <c r="C8" s="43"/>
      <c r="D8" s="43"/>
      <c r="E8" s="43"/>
      <c r="F8" s="43"/>
      <c r="G8" s="43"/>
      <c r="H8" s="43"/>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85" zoomScaleNormal="85" workbookViewId="0">
      <selection activeCell="E27" sqref="E27"/>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4" t="s">
        <v>0</v>
      </c>
      <c r="B2" s="45"/>
      <c r="C2" s="44" t="s">
        <v>1</v>
      </c>
      <c r="D2" s="45"/>
      <c r="E2" s="44" t="s">
        <v>4</v>
      </c>
      <c r="F2" s="46"/>
      <c r="G2" s="46"/>
      <c r="H2" s="45"/>
      <c r="I2" s="40" t="s">
        <v>2</v>
      </c>
      <c r="J2" s="41"/>
      <c r="K2" s="41"/>
      <c r="L2" s="42"/>
      <c r="M2" s="4"/>
    </row>
    <row r="3" spans="1:13" ht="24.95" customHeight="1">
      <c r="A3" s="12" t="s">
        <v>6</v>
      </c>
      <c r="B3" s="13" t="s">
        <v>89</v>
      </c>
      <c r="C3" s="12" t="s">
        <v>7</v>
      </c>
      <c r="D3" s="12" t="s">
        <v>3</v>
      </c>
      <c r="E3" s="12" t="s">
        <v>15</v>
      </c>
      <c r="F3" s="12" t="s">
        <v>8</v>
      </c>
      <c r="G3" s="12" t="s">
        <v>16</v>
      </c>
      <c r="H3" s="12" t="s">
        <v>22</v>
      </c>
      <c r="I3" s="12" t="s">
        <v>91</v>
      </c>
      <c r="J3" s="12" t="s">
        <v>5</v>
      </c>
      <c r="K3" s="12" t="s">
        <v>9</v>
      </c>
      <c r="L3" s="12" t="s">
        <v>10</v>
      </c>
      <c r="M3" s="5"/>
    </row>
    <row r="4" spans="1:13" ht="24.95" customHeight="1">
      <c r="A4" s="14" t="s">
        <v>14</v>
      </c>
      <c r="B4" s="16">
        <v>2018</v>
      </c>
      <c r="C4" s="16" t="s">
        <v>11</v>
      </c>
      <c r="D4" s="34">
        <v>42000000</v>
      </c>
      <c r="E4" s="34">
        <f>D4-H4</f>
        <v>34863999</v>
      </c>
      <c r="F4" s="34">
        <f>31500000*12.02%</f>
        <v>3786300</v>
      </c>
      <c r="G4" s="34">
        <v>43756835</v>
      </c>
      <c r="H4" s="34">
        <v>7136001</v>
      </c>
      <c r="I4" s="34" t="s">
        <v>93</v>
      </c>
      <c r="J4" s="35">
        <v>7.2999999999999995E-2</v>
      </c>
      <c r="K4" s="16" t="s">
        <v>26</v>
      </c>
      <c r="L4" s="18">
        <v>45199</v>
      </c>
      <c r="M4" s="5"/>
    </row>
    <row r="5" spans="1:13" ht="24.95" customHeight="1">
      <c r="A5" s="14" t="s">
        <v>19</v>
      </c>
      <c r="B5" s="16">
        <v>2019</v>
      </c>
      <c r="C5" s="16" t="s">
        <v>11</v>
      </c>
      <c r="D5" s="34">
        <v>20000000</v>
      </c>
      <c r="E5" s="34">
        <f>D5-H5</f>
        <v>10878794</v>
      </c>
      <c r="F5" s="34">
        <f>0*3.96%</f>
        <v>0</v>
      </c>
      <c r="G5" s="34">
        <v>13533834</v>
      </c>
      <c r="H5" s="34">
        <v>9121206</v>
      </c>
      <c r="I5" s="34" t="s">
        <v>93</v>
      </c>
      <c r="J5" s="35">
        <v>0.28100000000000003</v>
      </c>
      <c r="K5" s="16" t="s">
        <v>23</v>
      </c>
      <c r="L5" s="18">
        <v>45199</v>
      </c>
    </row>
    <row r="8" spans="1:13">
      <c r="A8" s="7"/>
      <c r="D8" s="6"/>
      <c r="E8" s="6"/>
    </row>
    <row r="9" spans="1:13" ht="23.1" customHeight="1">
      <c r="A9" s="43"/>
      <c r="B9" s="43"/>
      <c r="C9" s="43"/>
      <c r="D9" s="43"/>
      <c r="E9" s="43"/>
      <c r="F9" s="43"/>
      <c r="G9" s="43"/>
      <c r="H9" s="43"/>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L116"/>
  <sheetViews>
    <sheetView topLeftCell="A20" zoomScale="85" zoomScaleNormal="85" workbookViewId="0">
      <selection activeCell="F38" sqref="A38:H47"/>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2" ht="18.600000000000001" customHeight="1">
      <c r="A2" s="44" t="s">
        <v>0</v>
      </c>
      <c r="B2" s="45"/>
      <c r="C2" s="44" t="s">
        <v>1</v>
      </c>
      <c r="D2" s="45"/>
      <c r="E2" s="44" t="s">
        <v>4</v>
      </c>
      <c r="F2" s="46"/>
      <c r="G2" s="46"/>
      <c r="H2" s="45"/>
      <c r="I2" s="40" t="s">
        <v>2</v>
      </c>
      <c r="J2" s="41"/>
      <c r="K2" s="41"/>
      <c r="L2" s="42"/>
    </row>
    <row r="3" spans="1:12" ht="19.5">
      <c r="A3" s="12" t="s">
        <v>6</v>
      </c>
      <c r="B3" s="13" t="s">
        <v>89</v>
      </c>
      <c r="C3" s="12" t="s">
        <v>7</v>
      </c>
      <c r="D3" s="12" t="s">
        <v>3</v>
      </c>
      <c r="E3" s="12" t="s">
        <v>15</v>
      </c>
      <c r="F3" s="12" t="s">
        <v>8</v>
      </c>
      <c r="G3" s="12" t="s">
        <v>16</v>
      </c>
      <c r="H3" s="12" t="s">
        <v>22</v>
      </c>
      <c r="I3" s="12" t="s">
        <v>91</v>
      </c>
      <c r="J3" s="12" t="s">
        <v>5</v>
      </c>
      <c r="K3" s="12" t="s">
        <v>9</v>
      </c>
      <c r="L3" s="12" t="s">
        <v>10</v>
      </c>
    </row>
    <row r="4" spans="1:12" ht="19.5">
      <c r="A4" s="14" t="s">
        <v>29</v>
      </c>
      <c r="B4" s="36">
        <v>2003</v>
      </c>
      <c r="C4" s="36" t="s">
        <v>13</v>
      </c>
      <c r="D4" s="37">
        <v>32000000</v>
      </c>
      <c r="E4" s="37">
        <v>30737165</v>
      </c>
      <c r="F4" s="37">
        <v>48016707</v>
      </c>
      <c r="G4" s="37">
        <v>1311567</v>
      </c>
      <c r="H4" s="37">
        <v>1440001</v>
      </c>
      <c r="I4" s="34" t="s">
        <v>93</v>
      </c>
      <c r="J4" s="38">
        <v>9.4299999999999995E-2</v>
      </c>
      <c r="K4" s="36" t="s">
        <v>94</v>
      </c>
      <c r="L4" s="18">
        <v>45199</v>
      </c>
    </row>
    <row r="5" spans="1:12" ht="19.5">
      <c r="A5" s="14" t="s">
        <v>28</v>
      </c>
      <c r="B5" s="36">
        <v>2003</v>
      </c>
      <c r="C5" s="36" t="s">
        <v>13</v>
      </c>
      <c r="D5" s="37">
        <v>32000000</v>
      </c>
      <c r="E5" s="37">
        <v>31477377</v>
      </c>
      <c r="F5" s="37">
        <v>49046185</v>
      </c>
      <c r="G5" s="37">
        <v>418167</v>
      </c>
      <c r="H5" s="37">
        <v>1600000</v>
      </c>
      <c r="I5" s="34" t="s">
        <v>93</v>
      </c>
      <c r="J5" s="38">
        <v>7.4200000000000002E-2</v>
      </c>
      <c r="K5" s="36" t="s">
        <v>59</v>
      </c>
      <c r="L5" s="18">
        <v>45199</v>
      </c>
    </row>
    <row r="6" spans="1:12" ht="19.5">
      <c r="A6" s="14" t="s">
        <v>30</v>
      </c>
      <c r="B6" s="36">
        <v>2005</v>
      </c>
      <c r="C6" s="36" t="s">
        <v>13</v>
      </c>
      <c r="D6" s="37">
        <v>11000000</v>
      </c>
      <c r="E6" s="37">
        <v>10551864</v>
      </c>
      <c r="F6" s="37">
        <v>13835730</v>
      </c>
      <c r="G6" s="37">
        <v>463403</v>
      </c>
      <c r="H6" s="37">
        <v>544500</v>
      </c>
      <c r="I6" s="34" t="s">
        <v>93</v>
      </c>
      <c r="J6" s="38">
        <v>4.5600000000000002E-2</v>
      </c>
      <c r="K6" s="36" t="s">
        <v>103</v>
      </c>
      <c r="L6" s="18">
        <v>45199</v>
      </c>
    </row>
    <row r="7" spans="1:12" ht="19.5">
      <c r="A7" s="14" t="s">
        <v>32</v>
      </c>
      <c r="B7" s="36">
        <v>2007</v>
      </c>
      <c r="C7" s="36" t="s">
        <v>13</v>
      </c>
      <c r="D7" s="37">
        <v>13500000</v>
      </c>
      <c r="E7" s="37">
        <v>12916543</v>
      </c>
      <c r="F7" s="37">
        <v>19254947</v>
      </c>
      <c r="G7" s="37">
        <v>2109576</v>
      </c>
      <c r="H7" s="37">
        <v>668250</v>
      </c>
      <c r="I7" s="34" t="s">
        <v>93</v>
      </c>
      <c r="J7" s="38">
        <v>7.85E-2</v>
      </c>
      <c r="K7" s="36" t="s">
        <v>104</v>
      </c>
      <c r="L7" s="18">
        <v>45199</v>
      </c>
    </row>
    <row r="8" spans="1:12" ht="19.5">
      <c r="A8" s="14" t="s">
        <v>31</v>
      </c>
      <c r="B8" s="36">
        <v>2007</v>
      </c>
      <c r="C8" s="36" t="s">
        <v>13</v>
      </c>
      <c r="D8" s="37">
        <v>11500000</v>
      </c>
      <c r="E8" s="37">
        <v>11413781</v>
      </c>
      <c r="F8" s="37">
        <v>20841503</v>
      </c>
      <c r="G8" s="37">
        <v>1891539</v>
      </c>
      <c r="H8" s="37">
        <v>534750</v>
      </c>
      <c r="I8" s="34" t="s">
        <v>93</v>
      </c>
      <c r="J8" s="38">
        <v>0.11940000000000001</v>
      </c>
      <c r="K8" s="36" t="s">
        <v>105</v>
      </c>
      <c r="L8" s="18">
        <v>45199</v>
      </c>
    </row>
    <row r="9" spans="1:12" ht="19.5">
      <c r="A9" s="14" t="s">
        <v>33</v>
      </c>
      <c r="B9" s="36">
        <v>2007</v>
      </c>
      <c r="C9" s="36" t="s">
        <v>13</v>
      </c>
      <c r="D9" s="37">
        <v>2000000</v>
      </c>
      <c r="E9" s="37">
        <v>1985406</v>
      </c>
      <c r="F9" s="37">
        <v>4270471</v>
      </c>
      <c r="G9" s="37">
        <v>417175</v>
      </c>
      <c r="H9" s="37">
        <v>52000</v>
      </c>
      <c r="I9" s="34" t="s">
        <v>93</v>
      </c>
      <c r="J9" s="38">
        <v>0.1147</v>
      </c>
      <c r="K9" s="36" t="s">
        <v>97</v>
      </c>
      <c r="L9" s="18">
        <v>45199</v>
      </c>
    </row>
    <row r="10" spans="1:12" ht="19.5">
      <c r="A10" s="14" t="s">
        <v>35</v>
      </c>
      <c r="B10" s="36">
        <v>2008</v>
      </c>
      <c r="C10" s="36" t="s">
        <v>13</v>
      </c>
      <c r="D10" s="37">
        <v>11500000</v>
      </c>
      <c r="E10" s="37">
        <v>10549033</v>
      </c>
      <c r="F10" s="37">
        <v>16379022</v>
      </c>
      <c r="G10" s="37">
        <v>4195748</v>
      </c>
      <c r="H10" s="37">
        <v>997050</v>
      </c>
      <c r="I10" s="34" t="s">
        <v>93</v>
      </c>
      <c r="J10" s="38">
        <v>0.1095</v>
      </c>
      <c r="K10" s="36" t="s">
        <v>106</v>
      </c>
      <c r="L10" s="18">
        <v>45199</v>
      </c>
    </row>
    <row r="11" spans="1:12" ht="19.5">
      <c r="A11" s="14" t="s">
        <v>34</v>
      </c>
      <c r="B11" s="36">
        <v>2008</v>
      </c>
      <c r="C11" s="36" t="s">
        <v>13</v>
      </c>
      <c r="D11" s="37">
        <v>9500000</v>
      </c>
      <c r="E11" s="37">
        <v>9193177</v>
      </c>
      <c r="F11" s="37">
        <v>18023281</v>
      </c>
      <c r="G11" s="37">
        <v>2827075</v>
      </c>
      <c r="H11" s="37">
        <v>658350</v>
      </c>
      <c r="I11" s="34" t="s">
        <v>93</v>
      </c>
      <c r="J11" s="38">
        <v>0.15529999999999999</v>
      </c>
      <c r="K11" s="36" t="s">
        <v>96</v>
      </c>
      <c r="L11" s="18">
        <v>45199</v>
      </c>
    </row>
    <row r="12" spans="1:12" ht="19.5">
      <c r="A12" s="14" t="s">
        <v>36</v>
      </c>
      <c r="B12" s="36">
        <v>2008</v>
      </c>
      <c r="C12" s="36" t="s">
        <v>13</v>
      </c>
      <c r="D12" s="37">
        <v>2000000</v>
      </c>
      <c r="E12" s="37">
        <v>1994666</v>
      </c>
      <c r="F12" s="37">
        <v>4447215</v>
      </c>
      <c r="G12" s="37">
        <v>644035</v>
      </c>
      <c r="H12" s="37">
        <v>50200</v>
      </c>
      <c r="I12" s="34" t="s">
        <v>93</v>
      </c>
      <c r="J12" s="38">
        <v>0.14760000000000001</v>
      </c>
      <c r="K12" s="36" t="s">
        <v>107</v>
      </c>
      <c r="L12" s="18">
        <v>45199</v>
      </c>
    </row>
    <row r="13" spans="1:12" ht="19.5">
      <c r="A13" s="14" t="s">
        <v>37</v>
      </c>
      <c r="B13" s="36">
        <v>2009</v>
      </c>
      <c r="C13" s="36" t="s">
        <v>13</v>
      </c>
      <c r="D13" s="37">
        <v>6750000</v>
      </c>
      <c r="E13" s="37">
        <v>6414309</v>
      </c>
      <c r="F13" s="37">
        <v>11489749</v>
      </c>
      <c r="G13" s="37">
        <v>3513404</v>
      </c>
      <c r="H13" s="37">
        <v>553500</v>
      </c>
      <c r="I13" s="34" t="s">
        <v>93</v>
      </c>
      <c r="J13" s="38">
        <v>0.15049999999999999</v>
      </c>
      <c r="K13" s="36" t="s">
        <v>108</v>
      </c>
      <c r="L13" s="18">
        <v>45199</v>
      </c>
    </row>
    <row r="14" spans="1:12" ht="19.5">
      <c r="A14" s="14" t="s">
        <v>38</v>
      </c>
      <c r="B14" s="36">
        <v>2009</v>
      </c>
      <c r="C14" s="36" t="s">
        <v>13</v>
      </c>
      <c r="D14" s="37">
        <v>750000</v>
      </c>
      <c r="E14" s="37">
        <v>749709</v>
      </c>
      <c r="F14" s="37">
        <v>1258145</v>
      </c>
      <c r="G14" s="37">
        <v>178254</v>
      </c>
      <c r="H14" s="37">
        <v>14850</v>
      </c>
      <c r="I14" s="34" t="s">
        <v>93</v>
      </c>
      <c r="J14" s="38">
        <v>0.1239</v>
      </c>
      <c r="K14" s="36" t="s">
        <v>109</v>
      </c>
      <c r="L14" s="18">
        <v>45199</v>
      </c>
    </row>
    <row r="15" spans="1:12" ht="19.5">
      <c r="A15" s="14" t="s">
        <v>40</v>
      </c>
      <c r="B15" s="36">
        <v>2009</v>
      </c>
      <c r="C15" s="36" t="s">
        <v>13</v>
      </c>
      <c r="D15" s="37">
        <v>1500000</v>
      </c>
      <c r="E15" s="37">
        <v>1385138</v>
      </c>
      <c r="F15" s="37">
        <v>1548729</v>
      </c>
      <c r="G15" s="37">
        <v>1045970</v>
      </c>
      <c r="H15" s="37">
        <v>122250</v>
      </c>
      <c r="I15" s="34" t="s">
        <v>93</v>
      </c>
      <c r="J15" s="38">
        <v>8.5300000000000001E-2</v>
      </c>
      <c r="K15" s="36" t="s">
        <v>110</v>
      </c>
      <c r="L15" s="18">
        <v>45199</v>
      </c>
    </row>
    <row r="16" spans="1:12" ht="19.5">
      <c r="A16" s="14" t="s">
        <v>39</v>
      </c>
      <c r="B16" s="36">
        <v>2009</v>
      </c>
      <c r="C16" s="36" t="s">
        <v>13</v>
      </c>
      <c r="D16" s="37">
        <v>6750000</v>
      </c>
      <c r="E16" s="37">
        <v>6022782</v>
      </c>
      <c r="F16" s="37">
        <v>9020056</v>
      </c>
      <c r="G16" s="37">
        <v>2756920</v>
      </c>
      <c r="H16" s="37">
        <v>745875</v>
      </c>
      <c r="I16" s="34" t="s">
        <v>93</v>
      </c>
      <c r="J16" s="38">
        <v>0.12620000000000001</v>
      </c>
      <c r="K16" s="36" t="s">
        <v>100</v>
      </c>
      <c r="L16" s="18">
        <v>45199</v>
      </c>
    </row>
    <row r="17" spans="1:12" ht="19.5">
      <c r="A17" s="14" t="s">
        <v>41</v>
      </c>
      <c r="B17" s="36">
        <v>2010</v>
      </c>
      <c r="C17" s="36" t="s">
        <v>13</v>
      </c>
      <c r="D17" s="37">
        <v>8400000</v>
      </c>
      <c r="E17" s="37">
        <v>7623013</v>
      </c>
      <c r="F17" s="37">
        <v>13801018</v>
      </c>
      <c r="G17" s="37">
        <v>4723815</v>
      </c>
      <c r="H17" s="37">
        <v>999600</v>
      </c>
      <c r="I17" s="34" t="s">
        <v>93</v>
      </c>
      <c r="J17" s="38">
        <v>0.1605</v>
      </c>
      <c r="K17" s="36" t="s">
        <v>111</v>
      </c>
      <c r="L17" s="18">
        <v>45199</v>
      </c>
    </row>
    <row r="18" spans="1:12" ht="19.5">
      <c r="A18" s="14" t="s">
        <v>44</v>
      </c>
      <c r="B18" s="36">
        <v>2010</v>
      </c>
      <c r="C18" s="36" t="s">
        <v>13</v>
      </c>
      <c r="D18" s="37">
        <v>3400000</v>
      </c>
      <c r="E18" s="37">
        <v>3310031</v>
      </c>
      <c r="F18" s="37">
        <v>4988728</v>
      </c>
      <c r="G18" s="37">
        <v>1103193</v>
      </c>
      <c r="H18" s="37">
        <v>132600</v>
      </c>
      <c r="I18" s="34" t="s">
        <v>93</v>
      </c>
      <c r="J18" s="38">
        <v>0.1135</v>
      </c>
      <c r="K18" s="36" t="s">
        <v>112</v>
      </c>
      <c r="L18" s="18">
        <v>45199</v>
      </c>
    </row>
    <row r="19" spans="1:12" ht="19.5">
      <c r="A19" s="14" t="s">
        <v>42</v>
      </c>
      <c r="B19" s="36">
        <v>2010</v>
      </c>
      <c r="C19" s="36" t="s">
        <v>13</v>
      </c>
      <c r="D19" s="37">
        <v>6700000</v>
      </c>
      <c r="E19" s="37">
        <v>6052126</v>
      </c>
      <c r="F19" s="37">
        <v>9052118</v>
      </c>
      <c r="G19" s="37">
        <v>2585775</v>
      </c>
      <c r="H19" s="37">
        <v>666650</v>
      </c>
      <c r="I19" s="34" t="s">
        <v>93</v>
      </c>
      <c r="J19" s="38">
        <v>0.12759999999999999</v>
      </c>
      <c r="K19" s="36" t="s">
        <v>109</v>
      </c>
      <c r="L19" s="18">
        <v>45199</v>
      </c>
    </row>
    <row r="20" spans="1:12" ht="19.5">
      <c r="A20" s="14" t="s">
        <v>43</v>
      </c>
      <c r="B20" s="36">
        <v>2010</v>
      </c>
      <c r="C20" s="36" t="s">
        <v>13</v>
      </c>
      <c r="D20" s="37">
        <v>1700000</v>
      </c>
      <c r="E20" s="37">
        <v>1534757</v>
      </c>
      <c r="F20" s="37">
        <v>1660273</v>
      </c>
      <c r="G20" s="37">
        <v>1411472</v>
      </c>
      <c r="H20" s="37">
        <v>173400</v>
      </c>
      <c r="I20" s="34" t="s">
        <v>93</v>
      </c>
      <c r="J20" s="38">
        <v>0.10100000000000001</v>
      </c>
      <c r="K20" s="36" t="s">
        <v>95</v>
      </c>
      <c r="L20" s="18">
        <v>45199</v>
      </c>
    </row>
    <row r="21" spans="1:12" ht="19.5">
      <c r="A21" s="14" t="s">
        <v>45</v>
      </c>
      <c r="B21" s="36">
        <v>2011</v>
      </c>
      <c r="C21" s="36" t="s">
        <v>13</v>
      </c>
      <c r="D21" s="37">
        <v>7500000</v>
      </c>
      <c r="E21" s="37">
        <v>6606320</v>
      </c>
      <c r="F21" s="37">
        <v>11388966</v>
      </c>
      <c r="G21" s="37">
        <v>4591015</v>
      </c>
      <c r="H21" s="37">
        <v>978750</v>
      </c>
      <c r="I21" s="34" t="s">
        <v>93</v>
      </c>
      <c r="J21" s="38">
        <v>0.1583</v>
      </c>
      <c r="K21" s="36" t="s">
        <v>113</v>
      </c>
      <c r="L21" s="18">
        <v>45199</v>
      </c>
    </row>
    <row r="22" spans="1:12" ht="19.5">
      <c r="A22" s="14" t="s">
        <v>48</v>
      </c>
      <c r="B22" s="36">
        <v>2011</v>
      </c>
      <c r="C22" s="36" t="s">
        <v>13</v>
      </c>
      <c r="D22" s="37">
        <v>3000000</v>
      </c>
      <c r="E22" s="37">
        <v>2816876</v>
      </c>
      <c r="F22" s="37">
        <v>4118401</v>
      </c>
      <c r="G22" s="37">
        <v>1310571</v>
      </c>
      <c r="H22" s="37">
        <v>224700</v>
      </c>
      <c r="I22" s="34" t="s">
        <v>93</v>
      </c>
      <c r="J22" s="38">
        <v>0.12640000000000001</v>
      </c>
      <c r="K22" s="36" t="s">
        <v>114</v>
      </c>
      <c r="L22" s="18">
        <v>45199</v>
      </c>
    </row>
    <row r="23" spans="1:12" ht="19.5">
      <c r="A23" s="14" t="s">
        <v>47</v>
      </c>
      <c r="B23" s="36">
        <v>2011</v>
      </c>
      <c r="C23" s="36" t="s">
        <v>13</v>
      </c>
      <c r="D23" s="37">
        <v>1500000</v>
      </c>
      <c r="E23" s="37">
        <v>1314003</v>
      </c>
      <c r="F23" s="37">
        <v>1609802</v>
      </c>
      <c r="G23" s="37">
        <v>1452942</v>
      </c>
      <c r="H23" s="37">
        <v>192750</v>
      </c>
      <c r="I23" s="34" t="s">
        <v>93</v>
      </c>
      <c r="J23" s="38">
        <v>0.1273</v>
      </c>
      <c r="K23" s="36" t="s">
        <v>115</v>
      </c>
      <c r="L23" s="18">
        <v>45199</v>
      </c>
    </row>
    <row r="24" spans="1:12" ht="19.5">
      <c r="A24" s="14" t="s">
        <v>46</v>
      </c>
      <c r="B24" s="36">
        <v>2011</v>
      </c>
      <c r="C24" s="36" t="s">
        <v>13</v>
      </c>
      <c r="D24" s="37">
        <v>6000000</v>
      </c>
      <c r="E24" s="37">
        <v>5064161</v>
      </c>
      <c r="F24" s="37">
        <v>7360531</v>
      </c>
      <c r="G24" s="37">
        <v>2982004</v>
      </c>
      <c r="H24" s="37">
        <v>957000</v>
      </c>
      <c r="I24" s="34" t="s">
        <v>93</v>
      </c>
      <c r="J24" s="38">
        <v>0.13819999999999999</v>
      </c>
      <c r="K24" s="36" t="s">
        <v>116</v>
      </c>
      <c r="L24" s="18">
        <v>45199</v>
      </c>
    </row>
    <row r="25" spans="1:12" ht="19.5">
      <c r="A25" s="14" t="s">
        <v>49</v>
      </c>
      <c r="B25" s="36">
        <v>2013</v>
      </c>
      <c r="C25" s="36" t="s">
        <v>13</v>
      </c>
      <c r="D25" s="37">
        <v>14400000</v>
      </c>
      <c r="E25" s="37">
        <v>13494601</v>
      </c>
      <c r="F25" s="37">
        <v>13745273</v>
      </c>
      <c r="G25" s="37">
        <v>15326218</v>
      </c>
      <c r="H25" s="37">
        <v>1056299</v>
      </c>
      <c r="I25" s="34" t="s">
        <v>93</v>
      </c>
      <c r="J25" s="38">
        <v>0.14360000000000001</v>
      </c>
      <c r="K25" s="36" t="s">
        <v>117</v>
      </c>
      <c r="L25" s="18">
        <v>45199</v>
      </c>
    </row>
    <row r="26" spans="1:12" ht="19.5">
      <c r="A26" s="14" t="s">
        <v>50</v>
      </c>
      <c r="B26" s="36">
        <v>2013</v>
      </c>
      <c r="C26" s="36" t="s">
        <v>13</v>
      </c>
      <c r="D26" s="37">
        <v>11500000</v>
      </c>
      <c r="E26" s="37">
        <v>10324654</v>
      </c>
      <c r="F26" s="37">
        <v>13490378</v>
      </c>
      <c r="G26" s="37">
        <v>7880652</v>
      </c>
      <c r="H26" s="37">
        <v>1175346</v>
      </c>
      <c r="I26" s="34" t="s">
        <v>93</v>
      </c>
      <c r="J26" s="38">
        <v>0.1623</v>
      </c>
      <c r="K26" s="36" t="s">
        <v>99</v>
      </c>
      <c r="L26" s="18">
        <v>45199</v>
      </c>
    </row>
    <row r="27" spans="1:12" ht="19.5">
      <c r="A27" s="14" t="s">
        <v>51</v>
      </c>
      <c r="B27" s="36">
        <v>2013</v>
      </c>
      <c r="C27" s="36" t="s">
        <v>13</v>
      </c>
      <c r="D27" s="37">
        <v>2900000</v>
      </c>
      <c r="E27" s="37">
        <v>2691200</v>
      </c>
      <c r="F27" s="37">
        <v>2191322</v>
      </c>
      <c r="G27" s="37">
        <v>4269876</v>
      </c>
      <c r="H27" s="37">
        <v>208800</v>
      </c>
      <c r="I27" s="34" t="s">
        <v>93</v>
      </c>
      <c r="J27" s="38">
        <v>0.1502</v>
      </c>
      <c r="K27" s="36" t="s">
        <v>118</v>
      </c>
      <c r="L27" s="18">
        <v>45199</v>
      </c>
    </row>
    <row r="28" spans="1:12" ht="19.5">
      <c r="A28" s="14" t="s">
        <v>52</v>
      </c>
      <c r="B28" s="36">
        <v>2014</v>
      </c>
      <c r="C28" s="36" t="s">
        <v>13</v>
      </c>
      <c r="D28" s="37">
        <v>29000000</v>
      </c>
      <c r="E28" s="37">
        <v>26873764</v>
      </c>
      <c r="F28" s="37">
        <v>24929634</v>
      </c>
      <c r="G28" s="37">
        <v>32260074</v>
      </c>
      <c r="H28" s="37">
        <v>2275106</v>
      </c>
      <c r="I28" s="34" t="s">
        <v>93</v>
      </c>
      <c r="J28" s="38">
        <v>0.15010000000000001</v>
      </c>
      <c r="K28" s="36" t="s">
        <v>119</v>
      </c>
      <c r="L28" s="18">
        <v>45199</v>
      </c>
    </row>
    <row r="29" spans="1:12" ht="19.5">
      <c r="A29" s="14" t="s">
        <v>53</v>
      </c>
      <c r="B29" s="36">
        <v>2017</v>
      </c>
      <c r="C29" s="36" t="s">
        <v>13</v>
      </c>
      <c r="D29" s="37">
        <v>20000000</v>
      </c>
      <c r="E29" s="37">
        <v>15993131</v>
      </c>
      <c r="F29" s="37">
        <v>4424089</v>
      </c>
      <c r="G29" s="37">
        <v>26314879</v>
      </c>
      <c r="H29" s="37">
        <v>4026640</v>
      </c>
      <c r="I29" s="34" t="s">
        <v>93</v>
      </c>
      <c r="J29" s="38">
        <v>0.19750000000000001</v>
      </c>
      <c r="K29" s="36" t="s">
        <v>109</v>
      </c>
      <c r="L29" s="18">
        <v>45199</v>
      </c>
    </row>
    <row r="30" spans="1:12" ht="19.5">
      <c r="A30" s="14" t="s">
        <v>54</v>
      </c>
      <c r="B30" s="36">
        <v>2018</v>
      </c>
      <c r="C30" s="36" t="s">
        <v>13</v>
      </c>
      <c r="D30" s="37">
        <v>60000000</v>
      </c>
      <c r="E30" s="37">
        <v>46411118</v>
      </c>
      <c r="F30" s="37">
        <v>7569324</v>
      </c>
      <c r="G30" s="37">
        <v>67508207</v>
      </c>
      <c r="H30" s="37">
        <v>13670997</v>
      </c>
      <c r="I30" s="34" t="s">
        <v>93</v>
      </c>
      <c r="J30" s="38">
        <v>0.2099</v>
      </c>
      <c r="K30" s="36" t="s">
        <v>101</v>
      </c>
      <c r="L30" s="18">
        <v>45199</v>
      </c>
    </row>
    <row r="31" spans="1:12" ht="19.5">
      <c r="A31" s="14" t="s">
        <v>55</v>
      </c>
      <c r="B31" s="36">
        <v>2019</v>
      </c>
      <c r="C31" s="36" t="s">
        <v>13</v>
      </c>
      <c r="D31" s="37">
        <v>25000000</v>
      </c>
      <c r="E31" s="37">
        <v>20226527</v>
      </c>
      <c r="F31" s="37">
        <v>2027095</v>
      </c>
      <c r="G31" s="37">
        <v>25410608</v>
      </c>
      <c r="H31" s="37">
        <v>4774289</v>
      </c>
      <c r="I31" s="34" t="s">
        <v>93</v>
      </c>
      <c r="J31" s="38">
        <v>0.2238</v>
      </c>
      <c r="K31" s="36" t="s">
        <v>103</v>
      </c>
      <c r="L31" s="18">
        <v>45199</v>
      </c>
    </row>
    <row r="32" spans="1:12" ht="19.5">
      <c r="A32" s="14" t="s">
        <v>56</v>
      </c>
      <c r="B32" s="36">
        <v>2021</v>
      </c>
      <c r="C32" s="36" t="s">
        <v>13</v>
      </c>
      <c r="D32" s="37">
        <v>35000000</v>
      </c>
      <c r="E32" s="37">
        <v>15123637</v>
      </c>
      <c r="F32" s="37">
        <v>409726</v>
      </c>
      <c r="G32" s="37">
        <v>15609490</v>
      </c>
      <c r="H32" s="37">
        <v>19876500</v>
      </c>
      <c r="I32" s="34" t="s">
        <v>93</v>
      </c>
      <c r="J32" s="38">
        <v>7.2599999999999998E-2</v>
      </c>
      <c r="K32" s="36" t="s">
        <v>120</v>
      </c>
      <c r="L32" s="18">
        <v>45199</v>
      </c>
    </row>
    <row r="33" spans="1:12" ht="19.5">
      <c r="A33" s="14" t="s">
        <v>58</v>
      </c>
      <c r="B33" s="36">
        <v>2009</v>
      </c>
      <c r="C33" s="36" t="s">
        <v>13</v>
      </c>
      <c r="D33" s="37">
        <v>4000000</v>
      </c>
      <c r="E33" s="37">
        <v>4111211</v>
      </c>
      <c r="F33" s="37">
        <v>7304716</v>
      </c>
      <c r="G33" s="37">
        <v>2139778</v>
      </c>
      <c r="H33" s="37">
        <v>162800</v>
      </c>
      <c r="I33" s="34" t="s">
        <v>93</v>
      </c>
      <c r="J33" s="38">
        <v>0.23</v>
      </c>
      <c r="K33" s="36" t="s">
        <v>98</v>
      </c>
      <c r="L33" s="18">
        <v>45199</v>
      </c>
    </row>
    <row r="34" spans="1:12" ht="23.25">
      <c r="A34" s="47"/>
      <c r="B34" s="48"/>
      <c r="C34" s="48"/>
      <c r="D34" s="48"/>
      <c r="E34" s="48"/>
      <c r="F34" s="48"/>
      <c r="G34" s="48"/>
      <c r="H34" s="48"/>
      <c r="I34" s="32"/>
    </row>
    <row r="35" spans="1:12" ht="19.5">
      <c r="A35" s="14" t="s">
        <v>57</v>
      </c>
      <c r="B35" s="16"/>
      <c r="C35" s="16" t="s">
        <v>13</v>
      </c>
      <c r="D35" s="34">
        <f>SUM(D4:D33)</f>
        <v>380750000</v>
      </c>
      <c r="E35" s="34">
        <f t="shared" ref="E35:H35" si="0">SUM(E4:E33)</f>
        <v>324962080</v>
      </c>
      <c r="F35" s="34">
        <f t="shared" si="0"/>
        <v>347503134</v>
      </c>
      <c r="G35" s="34">
        <f t="shared" si="0"/>
        <v>238653402</v>
      </c>
      <c r="H35" s="34">
        <f t="shared" si="0"/>
        <v>59533803</v>
      </c>
      <c r="I35" s="34" t="s">
        <v>93</v>
      </c>
      <c r="J35" s="35">
        <v>0.1142</v>
      </c>
      <c r="K35" s="16" t="s">
        <v>121</v>
      </c>
      <c r="L35" s="17"/>
    </row>
    <row r="40" spans="1:12" ht="23.25">
      <c r="A40" s="43"/>
      <c r="B40" s="43"/>
      <c r="C40" s="43"/>
      <c r="D40" s="43"/>
      <c r="E40" s="43"/>
      <c r="F40" s="43"/>
      <c r="G40" s="43"/>
      <c r="H40" s="43"/>
      <c r="I40" s="29"/>
    </row>
    <row r="106" spans="1:2" ht="18">
      <c r="A106" s="19"/>
      <c r="B106" s="19"/>
    </row>
    <row r="107" spans="1:2" ht="18">
      <c r="A107" s="28"/>
      <c r="B107" s="10"/>
    </row>
    <row r="108" spans="1:2" ht="18">
      <c r="A108" s="10"/>
      <c r="B108" s="10"/>
    </row>
    <row r="109" spans="1:2" ht="18">
      <c r="A109" s="10"/>
      <c r="B109" s="10"/>
    </row>
    <row r="110" spans="1:2" ht="18">
      <c r="A110" s="10"/>
      <c r="B110" s="10"/>
    </row>
    <row r="111" spans="1:2" ht="18">
      <c r="A111" s="10"/>
      <c r="B111" s="10"/>
    </row>
    <row r="112" spans="1:2" ht="18">
      <c r="A112" s="10"/>
      <c r="B112" s="10"/>
    </row>
    <row r="113" spans="1:2" ht="18">
      <c r="A113" s="10"/>
      <c r="B113" s="10"/>
    </row>
    <row r="114" spans="1:2" ht="18">
      <c r="A114" s="10"/>
      <c r="B114" s="10"/>
    </row>
    <row r="115" spans="1:2" ht="18">
      <c r="A115" s="10"/>
      <c r="B115" s="10"/>
    </row>
    <row r="116" spans="1:2" ht="18">
      <c r="A116" s="10"/>
      <c r="B116" s="10"/>
    </row>
  </sheetData>
  <mergeCells count="6">
    <mergeCell ref="I2:L2"/>
    <mergeCell ref="A34:H34"/>
    <mergeCell ref="A40:H40"/>
    <mergeCell ref="A2:B2"/>
    <mergeCell ref="C2:D2"/>
    <mergeCell ref="E2:H2"/>
  </mergeCells>
  <phoneticPr fontId="3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L97"/>
  <sheetViews>
    <sheetView topLeftCell="A53" zoomScale="70" zoomScaleNormal="70" workbookViewId="0">
      <selection activeCell="D84" sqref="A84:D103"/>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s>
  <sheetData>
    <row r="2" spans="1:12" ht="19.5">
      <c r="A2" s="44" t="s">
        <v>0</v>
      </c>
      <c r="B2" s="45"/>
      <c r="C2" s="44" t="s">
        <v>1</v>
      </c>
      <c r="D2" s="45"/>
      <c r="E2" s="44" t="s">
        <v>4</v>
      </c>
      <c r="F2" s="46"/>
      <c r="G2" s="46"/>
      <c r="H2" s="45"/>
      <c r="I2" s="40" t="s">
        <v>2</v>
      </c>
      <c r="J2" s="41"/>
      <c r="K2" s="41"/>
      <c r="L2" s="42"/>
    </row>
    <row r="3" spans="1:12" ht="19.5">
      <c r="A3" s="12" t="s">
        <v>6</v>
      </c>
      <c r="B3" s="13" t="s">
        <v>89</v>
      </c>
      <c r="C3" s="12" t="s">
        <v>7</v>
      </c>
      <c r="D3" s="12" t="s">
        <v>3</v>
      </c>
      <c r="E3" s="12" t="s">
        <v>15</v>
      </c>
      <c r="F3" s="12" t="s">
        <v>8</v>
      </c>
      <c r="G3" s="12" t="s">
        <v>16</v>
      </c>
      <c r="H3" s="12" t="s">
        <v>22</v>
      </c>
      <c r="I3" s="12" t="s">
        <v>91</v>
      </c>
      <c r="J3" s="12" t="s">
        <v>5</v>
      </c>
      <c r="K3" s="12" t="s">
        <v>9</v>
      </c>
      <c r="L3" s="12" t="s">
        <v>10</v>
      </c>
    </row>
    <row r="4" spans="1:12" ht="19.5">
      <c r="A4" s="14" t="s">
        <v>60</v>
      </c>
      <c r="B4" s="16">
        <v>2003</v>
      </c>
      <c r="C4" s="16" t="s">
        <v>13</v>
      </c>
      <c r="D4" s="34">
        <v>16500000</v>
      </c>
      <c r="E4" s="34">
        <v>15592500</v>
      </c>
      <c r="F4" s="34">
        <v>25906075</v>
      </c>
      <c r="G4" s="34">
        <v>0</v>
      </c>
      <c r="H4" s="34">
        <f>D4-E4</f>
        <v>907500</v>
      </c>
      <c r="I4" s="34" t="s">
        <v>93</v>
      </c>
      <c r="J4" s="35">
        <v>8.6999999999999994E-2</v>
      </c>
      <c r="K4" s="16" t="s">
        <v>80</v>
      </c>
      <c r="L4" s="18">
        <v>45199</v>
      </c>
    </row>
    <row r="5" spans="1:12" ht="19.5">
      <c r="A5" s="14" t="s">
        <v>61</v>
      </c>
      <c r="B5" s="16">
        <v>2003</v>
      </c>
      <c r="C5" s="16" t="s">
        <v>13</v>
      </c>
      <c r="D5" s="34">
        <v>8500000</v>
      </c>
      <c r="E5" s="34">
        <v>8351250</v>
      </c>
      <c r="F5" s="34">
        <v>13213233</v>
      </c>
      <c r="G5" s="34">
        <v>155932</v>
      </c>
      <c r="H5" s="34">
        <f t="shared" ref="H5:H22" si="0">D5-E5</f>
        <v>148750</v>
      </c>
      <c r="I5" s="34" t="s">
        <v>93</v>
      </c>
      <c r="J5" s="35">
        <v>6.6000000000000003E-2</v>
      </c>
      <c r="K5" s="16" t="s">
        <v>81</v>
      </c>
      <c r="L5" s="18">
        <v>45199</v>
      </c>
    </row>
    <row r="6" spans="1:12" ht="19.5">
      <c r="A6" s="14" t="s">
        <v>62</v>
      </c>
      <c r="B6" s="16">
        <v>2003</v>
      </c>
      <c r="C6" s="16" t="s">
        <v>13</v>
      </c>
      <c r="D6" s="34">
        <v>3000000</v>
      </c>
      <c r="E6" s="34">
        <v>2820000</v>
      </c>
      <c r="F6" s="34">
        <v>4009361</v>
      </c>
      <c r="G6" s="34">
        <v>2.00000000186265E-2</v>
      </c>
      <c r="H6" s="34">
        <f t="shared" si="0"/>
        <v>180000</v>
      </c>
      <c r="I6" s="34" t="s">
        <v>93</v>
      </c>
      <c r="J6" s="35">
        <v>5.8999999999999997E-2</v>
      </c>
      <c r="K6" s="16" t="s">
        <v>82</v>
      </c>
      <c r="L6" s="18">
        <v>45199</v>
      </c>
    </row>
    <row r="7" spans="1:12" ht="19.5">
      <c r="A7" s="14" t="s">
        <v>63</v>
      </c>
      <c r="B7" s="16">
        <v>2006</v>
      </c>
      <c r="C7" s="16" t="s">
        <v>13</v>
      </c>
      <c r="D7" s="34">
        <v>12000000</v>
      </c>
      <c r="E7" s="34">
        <v>11640000</v>
      </c>
      <c r="F7" s="34">
        <v>19648416</v>
      </c>
      <c r="G7" s="34">
        <v>777036</v>
      </c>
      <c r="H7" s="34">
        <f t="shared" si="0"/>
        <v>360000</v>
      </c>
      <c r="I7" s="34" t="s">
        <v>93</v>
      </c>
      <c r="J7" s="35">
        <v>0.1</v>
      </c>
      <c r="K7" s="16" t="s">
        <v>83</v>
      </c>
      <c r="L7" s="18">
        <v>45199</v>
      </c>
    </row>
    <row r="8" spans="1:12" ht="19.5">
      <c r="A8" s="14" t="s">
        <v>65</v>
      </c>
      <c r="B8" s="16">
        <v>2006</v>
      </c>
      <c r="C8" s="16" t="s">
        <v>13</v>
      </c>
      <c r="D8" s="34">
        <v>1900000</v>
      </c>
      <c r="E8" s="34">
        <v>1824000</v>
      </c>
      <c r="F8" s="34">
        <v>2345826</v>
      </c>
      <c r="G8" s="34">
        <v>77707</v>
      </c>
      <c r="H8" s="34">
        <f t="shared" si="0"/>
        <v>76000</v>
      </c>
      <c r="I8" s="34" t="s">
        <v>93</v>
      </c>
      <c r="J8" s="35">
        <v>6.4000000000000001E-2</v>
      </c>
      <c r="K8" s="16" t="s">
        <v>84</v>
      </c>
      <c r="L8" s="18">
        <v>45199</v>
      </c>
    </row>
    <row r="9" spans="1:12" ht="19.5">
      <c r="A9" s="14" t="s">
        <v>64</v>
      </c>
      <c r="B9" s="16">
        <v>2006</v>
      </c>
      <c r="C9" s="16" t="s">
        <v>13</v>
      </c>
      <c r="D9" s="34">
        <v>4600000</v>
      </c>
      <c r="E9" s="34">
        <v>4508000</v>
      </c>
      <c r="F9" s="34">
        <v>8195571</v>
      </c>
      <c r="G9" s="34">
        <v>1363719</v>
      </c>
      <c r="H9" s="34">
        <f t="shared" si="0"/>
        <v>92000</v>
      </c>
      <c r="I9" s="34" t="s">
        <v>93</v>
      </c>
      <c r="J9" s="35">
        <v>0.109</v>
      </c>
      <c r="K9" s="16" t="s">
        <v>23</v>
      </c>
      <c r="L9" s="18">
        <v>45199</v>
      </c>
    </row>
    <row r="10" spans="1:12" ht="19.5">
      <c r="A10" s="14" t="s">
        <v>66</v>
      </c>
      <c r="B10" s="16">
        <v>2008</v>
      </c>
      <c r="C10" s="16" t="s">
        <v>13</v>
      </c>
      <c r="D10" s="34">
        <v>23000000</v>
      </c>
      <c r="E10" s="34">
        <v>22655000</v>
      </c>
      <c r="F10" s="34">
        <v>18063002.52</v>
      </c>
      <c r="G10" s="34">
        <v>13244240</v>
      </c>
      <c r="H10" s="34">
        <f t="shared" si="0"/>
        <v>345000</v>
      </c>
      <c r="I10" s="34" t="s">
        <v>93</v>
      </c>
      <c r="J10" s="35">
        <v>3.9E-2</v>
      </c>
      <c r="K10" s="16" t="s">
        <v>82</v>
      </c>
      <c r="L10" s="18">
        <v>45199</v>
      </c>
    </row>
    <row r="11" spans="1:12" ht="19.5">
      <c r="A11" s="14" t="s">
        <v>67</v>
      </c>
      <c r="B11" s="16">
        <v>2011</v>
      </c>
      <c r="C11" s="16" t="s">
        <v>13</v>
      </c>
      <c r="D11" s="34">
        <v>11000000</v>
      </c>
      <c r="E11" s="34">
        <v>10450000</v>
      </c>
      <c r="F11" s="34">
        <v>20199195</v>
      </c>
      <c r="G11" s="34">
        <v>13396052</v>
      </c>
      <c r="H11" s="34">
        <f t="shared" si="0"/>
        <v>550000</v>
      </c>
      <c r="I11" s="34" t="s">
        <v>93</v>
      </c>
      <c r="J11" s="35">
        <v>0.20599999999999999</v>
      </c>
      <c r="K11" s="16" t="s">
        <v>122</v>
      </c>
      <c r="L11" s="18">
        <v>45199</v>
      </c>
    </row>
    <row r="12" spans="1:12" ht="19.5">
      <c r="A12" s="14" t="s">
        <v>68</v>
      </c>
      <c r="B12" s="16">
        <v>2011</v>
      </c>
      <c r="C12" s="16" t="s">
        <v>13</v>
      </c>
      <c r="D12" s="34">
        <v>22000000</v>
      </c>
      <c r="E12" s="34">
        <v>19360000</v>
      </c>
      <c r="F12" s="34">
        <v>28033142</v>
      </c>
      <c r="G12" s="34">
        <v>13856526</v>
      </c>
      <c r="H12" s="34">
        <f t="shared" si="0"/>
        <v>2640000</v>
      </c>
      <c r="I12" s="34" t="s">
        <v>93</v>
      </c>
      <c r="J12" s="35">
        <v>0.17199999999999999</v>
      </c>
      <c r="K12" s="16" t="s">
        <v>85</v>
      </c>
      <c r="L12" s="18">
        <v>45199</v>
      </c>
    </row>
    <row r="13" spans="1:12" ht="19.5">
      <c r="A13" s="14" t="s">
        <v>69</v>
      </c>
      <c r="B13" s="16">
        <v>2011</v>
      </c>
      <c r="C13" s="16" t="s">
        <v>13</v>
      </c>
      <c r="D13" s="34">
        <v>3500000</v>
      </c>
      <c r="E13" s="34">
        <v>3097500</v>
      </c>
      <c r="F13" s="34">
        <v>3280602</v>
      </c>
      <c r="G13" s="34">
        <v>1831554</v>
      </c>
      <c r="H13" s="34">
        <f t="shared" si="0"/>
        <v>402500</v>
      </c>
      <c r="I13" s="34" t="s">
        <v>93</v>
      </c>
      <c r="J13" s="35">
        <v>0.11899999999999999</v>
      </c>
      <c r="K13" s="16" t="s">
        <v>80</v>
      </c>
      <c r="L13" s="18">
        <v>45199</v>
      </c>
    </row>
    <row r="14" spans="1:12" ht="19.5">
      <c r="A14" s="14" t="s">
        <v>70</v>
      </c>
      <c r="B14" s="16">
        <v>2012</v>
      </c>
      <c r="C14" s="16" t="s">
        <v>13</v>
      </c>
      <c r="D14" s="34">
        <v>32000000</v>
      </c>
      <c r="E14" s="34">
        <v>30560000</v>
      </c>
      <c r="F14" s="34">
        <v>27758579</v>
      </c>
      <c r="G14" s="34">
        <v>29278842</v>
      </c>
      <c r="H14" s="34">
        <f t="shared" si="0"/>
        <v>1440000</v>
      </c>
      <c r="I14" s="34" t="s">
        <v>93</v>
      </c>
      <c r="J14" s="35">
        <v>0.13500000000000001</v>
      </c>
      <c r="K14" s="16" t="s">
        <v>87</v>
      </c>
      <c r="L14" s="18">
        <v>45199</v>
      </c>
    </row>
    <row r="15" spans="1:12" ht="19.5">
      <c r="A15" s="14" t="s">
        <v>71</v>
      </c>
      <c r="B15" s="16">
        <v>2014</v>
      </c>
      <c r="C15" s="16" t="s">
        <v>13</v>
      </c>
      <c r="D15" s="34">
        <v>18500000</v>
      </c>
      <c r="E15" s="34">
        <v>16557500</v>
      </c>
      <c r="F15" s="34">
        <v>17795412</v>
      </c>
      <c r="G15" s="34">
        <v>16264109</v>
      </c>
      <c r="H15" s="34">
        <f t="shared" si="0"/>
        <v>1942500</v>
      </c>
      <c r="I15" s="34" t="s">
        <v>93</v>
      </c>
      <c r="J15" s="35">
        <v>0.17299999999999999</v>
      </c>
      <c r="K15" s="16" t="s">
        <v>84</v>
      </c>
      <c r="L15" s="18">
        <v>45199</v>
      </c>
    </row>
    <row r="16" spans="1:12" ht="19.5">
      <c r="A16" s="14" t="s">
        <v>72</v>
      </c>
      <c r="B16" s="16">
        <v>2017</v>
      </c>
      <c r="C16" s="16" t="s">
        <v>13</v>
      </c>
      <c r="D16" s="34">
        <v>40000000</v>
      </c>
      <c r="E16" s="34">
        <v>32300000</v>
      </c>
      <c r="F16" s="34">
        <v>8084381</v>
      </c>
      <c r="G16" s="34">
        <v>39357472</v>
      </c>
      <c r="H16" s="34">
        <f t="shared" si="0"/>
        <v>7700000</v>
      </c>
      <c r="I16" s="34" t="s">
        <v>93</v>
      </c>
      <c r="J16" s="35">
        <v>0.17399999999999999</v>
      </c>
      <c r="K16" s="16" t="s">
        <v>24</v>
      </c>
      <c r="L16" s="18">
        <v>45199</v>
      </c>
    </row>
    <row r="17" spans="1:12" ht="19.5">
      <c r="A17" s="14" t="s">
        <v>73</v>
      </c>
      <c r="B17" s="16">
        <v>2018</v>
      </c>
      <c r="C17" s="16" t="s">
        <v>13</v>
      </c>
      <c r="D17" s="34">
        <v>50000000</v>
      </c>
      <c r="E17" s="34">
        <v>40050000</v>
      </c>
      <c r="F17" s="34">
        <v>12448461</v>
      </c>
      <c r="G17" s="34">
        <v>50303042</v>
      </c>
      <c r="H17" s="34">
        <f t="shared" si="0"/>
        <v>9950000</v>
      </c>
      <c r="I17" s="34" t="s">
        <v>93</v>
      </c>
      <c r="J17" s="35">
        <v>0.25900000000000001</v>
      </c>
      <c r="K17" s="16" t="s">
        <v>81</v>
      </c>
      <c r="L17" s="18">
        <v>45199</v>
      </c>
    </row>
    <row r="18" spans="1:12" ht="19.5">
      <c r="A18" s="14" t="s">
        <v>74</v>
      </c>
      <c r="B18" s="16">
        <v>2021</v>
      </c>
      <c r="C18" s="16" t="s">
        <v>13</v>
      </c>
      <c r="D18" s="34">
        <v>60000000</v>
      </c>
      <c r="E18" s="34">
        <v>16200000</v>
      </c>
      <c r="F18" s="34">
        <v>1141665</v>
      </c>
      <c r="G18" s="34">
        <v>18505490</v>
      </c>
      <c r="H18" s="34">
        <f t="shared" si="0"/>
        <v>43800000</v>
      </c>
      <c r="I18" s="34" t="s">
        <v>93</v>
      </c>
      <c r="J18" s="35">
        <v>0.214</v>
      </c>
      <c r="K18" s="16" t="s">
        <v>26</v>
      </c>
      <c r="L18" s="18">
        <v>45199</v>
      </c>
    </row>
    <row r="19" spans="1:12" ht="19.5">
      <c r="A19" s="14" t="s">
        <v>75</v>
      </c>
      <c r="B19" s="16">
        <v>2022</v>
      </c>
      <c r="C19" s="16" t="s">
        <v>13</v>
      </c>
      <c r="D19" s="34">
        <v>60000000</v>
      </c>
      <c r="E19" s="34">
        <v>17286000</v>
      </c>
      <c r="F19" s="34">
        <v>0</v>
      </c>
      <c r="G19" s="34">
        <v>19144939</v>
      </c>
      <c r="H19" s="34">
        <f t="shared" si="0"/>
        <v>42714000</v>
      </c>
      <c r="I19" s="34" t="s">
        <v>93</v>
      </c>
      <c r="J19" s="35">
        <v>0.13500000000000001</v>
      </c>
      <c r="K19" s="16" t="s">
        <v>86</v>
      </c>
      <c r="L19" s="18">
        <v>45199</v>
      </c>
    </row>
    <row r="20" spans="1:12" ht="19.5">
      <c r="A20" s="14" t="s">
        <v>76</v>
      </c>
      <c r="B20" s="16">
        <v>2004</v>
      </c>
      <c r="C20" s="16" t="s">
        <v>79</v>
      </c>
      <c r="D20" s="34">
        <v>9000000</v>
      </c>
      <c r="E20" s="34">
        <v>8685000</v>
      </c>
      <c r="F20" s="34">
        <v>15047378</v>
      </c>
      <c r="G20" s="34">
        <v>88552</v>
      </c>
      <c r="H20" s="34">
        <f t="shared" si="0"/>
        <v>315000</v>
      </c>
      <c r="I20" s="34" t="s">
        <v>93</v>
      </c>
      <c r="J20" s="35">
        <v>0.113</v>
      </c>
      <c r="K20" s="16" t="s">
        <v>80</v>
      </c>
      <c r="L20" s="18">
        <v>45199</v>
      </c>
    </row>
    <row r="21" spans="1:12" ht="19.5">
      <c r="A21" s="14" t="s">
        <v>77</v>
      </c>
      <c r="B21" s="16">
        <v>2005</v>
      </c>
      <c r="C21" s="16" t="s">
        <v>79</v>
      </c>
      <c r="D21" s="34">
        <v>23400000</v>
      </c>
      <c r="E21" s="34">
        <v>22464000</v>
      </c>
      <c r="F21" s="34">
        <v>37020333</v>
      </c>
      <c r="G21" s="34">
        <v>148139</v>
      </c>
      <c r="H21" s="34">
        <f t="shared" si="0"/>
        <v>936000</v>
      </c>
      <c r="I21" s="34" t="s">
        <v>93</v>
      </c>
      <c r="J21" s="35">
        <v>0.08</v>
      </c>
      <c r="K21" s="16" t="s">
        <v>80</v>
      </c>
      <c r="L21" s="18">
        <v>45199</v>
      </c>
    </row>
    <row r="22" spans="1:12" ht="19.5">
      <c r="A22" s="14" t="s">
        <v>78</v>
      </c>
      <c r="B22" s="16">
        <v>2009</v>
      </c>
      <c r="C22" s="16" t="s">
        <v>79</v>
      </c>
      <c r="D22" s="34">
        <v>22000000</v>
      </c>
      <c r="E22" s="34">
        <v>20900000</v>
      </c>
      <c r="F22" s="34">
        <v>32032156</v>
      </c>
      <c r="G22" s="34">
        <v>12302774</v>
      </c>
      <c r="H22" s="34">
        <f t="shared" si="0"/>
        <v>1100000</v>
      </c>
      <c r="I22" s="34" t="s">
        <v>93</v>
      </c>
      <c r="J22" s="35">
        <v>0.14099999999999999</v>
      </c>
      <c r="K22" s="16" t="s">
        <v>85</v>
      </c>
      <c r="L22" s="18">
        <v>45199</v>
      </c>
    </row>
    <row r="24" spans="1:12" ht="19.5">
      <c r="A24" s="14" t="s">
        <v>57</v>
      </c>
      <c r="B24" s="16"/>
      <c r="C24" s="16" t="s">
        <v>13</v>
      </c>
      <c r="D24" s="34">
        <v>436802951</v>
      </c>
      <c r="E24" s="34">
        <v>321068989</v>
      </c>
      <c r="F24" s="34">
        <v>310841293</v>
      </c>
      <c r="G24" s="34">
        <v>12539466</v>
      </c>
      <c r="H24" s="34">
        <f>D24-E24</f>
        <v>115733962</v>
      </c>
      <c r="I24" s="34" t="s">
        <v>93</v>
      </c>
      <c r="J24" s="35">
        <v>0.105</v>
      </c>
      <c r="K24" s="16" t="s">
        <v>80</v>
      </c>
      <c r="L24" s="17"/>
    </row>
    <row r="26" spans="1:12" ht="13.5" customHeight="1">
      <c r="A26" s="50" t="s">
        <v>25</v>
      </c>
      <c r="B26" s="50"/>
      <c r="C26" s="50"/>
      <c r="D26" s="50"/>
      <c r="E26" s="50"/>
      <c r="F26" s="50"/>
      <c r="G26" s="50"/>
      <c r="H26" s="50"/>
      <c r="I26" s="50"/>
      <c r="J26" s="50"/>
      <c r="K26" s="50"/>
      <c r="L26" s="50"/>
    </row>
    <row r="27" spans="1:12" ht="13.5" customHeight="1">
      <c r="A27" s="50"/>
      <c r="B27" s="50"/>
      <c r="C27" s="50"/>
      <c r="D27" s="50"/>
      <c r="E27" s="50"/>
      <c r="F27" s="50"/>
      <c r="G27" s="50"/>
      <c r="H27" s="50"/>
      <c r="I27" s="50"/>
      <c r="J27" s="50"/>
      <c r="K27" s="50"/>
      <c r="L27" s="50"/>
    </row>
    <row r="28" spans="1:12" ht="13.5" customHeight="1">
      <c r="A28" s="50"/>
      <c r="B28" s="50"/>
      <c r="C28" s="50"/>
      <c r="D28" s="50"/>
      <c r="E28" s="50"/>
      <c r="F28" s="50"/>
      <c r="G28" s="50"/>
      <c r="H28" s="50"/>
      <c r="I28" s="50"/>
      <c r="J28" s="50"/>
      <c r="K28" s="50"/>
      <c r="L28" s="50"/>
    </row>
    <row r="29" spans="1:12" ht="13.5" customHeight="1">
      <c r="A29" s="50"/>
      <c r="B29" s="50"/>
      <c r="C29" s="50"/>
      <c r="D29" s="50"/>
      <c r="E29" s="50"/>
      <c r="F29" s="50"/>
      <c r="G29" s="50"/>
      <c r="H29" s="50"/>
      <c r="I29" s="50"/>
      <c r="J29" s="50"/>
      <c r="K29" s="50"/>
      <c r="L29" s="50"/>
    </row>
    <row r="30" spans="1:12" ht="24.95" customHeight="1">
      <c r="A30" s="50"/>
      <c r="B30" s="50"/>
      <c r="C30" s="50"/>
      <c r="D30" s="50"/>
      <c r="E30" s="50"/>
      <c r="F30" s="50"/>
      <c r="G30" s="50"/>
      <c r="H30" s="50"/>
      <c r="I30" s="50"/>
      <c r="J30" s="50"/>
      <c r="K30" s="50"/>
      <c r="L30" s="50"/>
    </row>
    <row r="31" spans="1:12" ht="25.5">
      <c r="A31" s="31"/>
      <c r="B31" s="31"/>
      <c r="C31" s="31"/>
      <c r="D31" s="31"/>
      <c r="E31" s="31"/>
      <c r="F31" s="31"/>
      <c r="G31" s="31"/>
      <c r="H31" s="31"/>
      <c r="I31" s="31"/>
      <c r="J31" s="31"/>
      <c r="K31" s="31"/>
      <c r="L31" s="31"/>
    </row>
    <row r="33" spans="1:9" ht="23.25">
      <c r="A33" s="43"/>
      <c r="B33" s="43"/>
      <c r="C33" s="43"/>
      <c r="D33" s="43"/>
      <c r="E33" s="43"/>
      <c r="F33" s="43"/>
      <c r="G33" s="43"/>
      <c r="H33" s="43"/>
      <c r="I33" s="29"/>
    </row>
    <row r="46" spans="1:9" ht="23.25">
      <c r="B46" s="47"/>
      <c r="C46" s="51"/>
      <c r="D46" s="51"/>
      <c r="E46" s="51"/>
      <c r="F46" s="51"/>
      <c r="G46" s="51"/>
      <c r="H46" s="51"/>
      <c r="I46" s="33"/>
    </row>
    <row r="57" spans="1:12" ht="23.25">
      <c r="E57" s="47"/>
      <c r="F57" s="51"/>
      <c r="G57" s="51"/>
      <c r="H57" s="51"/>
      <c r="I57" s="51"/>
      <c r="J57" s="51"/>
      <c r="K57" s="51"/>
      <c r="L57" s="51"/>
    </row>
    <row r="59" spans="1:12">
      <c r="A59" s="15"/>
    </row>
    <row r="60" spans="1:12">
      <c r="A60" s="15"/>
    </row>
    <row r="61" spans="1:12">
      <c r="A61" s="15"/>
    </row>
    <row r="62" spans="1:12">
      <c r="A62" s="15"/>
    </row>
    <row r="63" spans="1:12">
      <c r="A63" s="15"/>
    </row>
    <row r="64" spans="1:12">
      <c r="A64" s="49"/>
      <c r="B64" s="49"/>
      <c r="C64" s="49"/>
      <c r="D64" s="49"/>
      <c r="E64" s="49"/>
      <c r="F64" s="49"/>
      <c r="G64" s="49"/>
      <c r="H64" s="49"/>
      <c r="I64" s="49"/>
      <c r="J64" s="49"/>
      <c r="K64" s="49"/>
      <c r="L64" s="49"/>
    </row>
    <row r="65" spans="1:1">
      <c r="A65" s="15"/>
    </row>
    <row r="66" spans="1:1">
      <c r="A66" s="15"/>
    </row>
    <row r="87" spans="1:2" ht="18">
      <c r="A87" s="19"/>
      <c r="B87" s="19"/>
    </row>
    <row r="88" spans="1:2" ht="18">
      <c r="A88" s="28"/>
      <c r="B88" s="10"/>
    </row>
    <row r="89" spans="1:2" ht="18">
      <c r="A89" s="10"/>
      <c r="B89" s="10"/>
    </row>
    <row r="90" spans="1:2" ht="18">
      <c r="A90" s="10"/>
      <c r="B90" s="10"/>
    </row>
    <row r="91" spans="1:2" ht="18">
      <c r="A91" s="10"/>
      <c r="B91" s="10"/>
    </row>
    <row r="92" spans="1:2" ht="18">
      <c r="A92" s="10"/>
      <c r="B92" s="10"/>
    </row>
    <row r="93" spans="1:2" ht="18">
      <c r="A93" s="10"/>
      <c r="B93" s="10"/>
    </row>
    <row r="94" spans="1:2" ht="18">
      <c r="A94" s="10"/>
      <c r="B94" s="10"/>
    </row>
    <row r="95" spans="1:2" ht="18">
      <c r="A95" s="10"/>
      <c r="B95" s="10"/>
    </row>
    <row r="96" spans="1:2" ht="18">
      <c r="A96" s="10"/>
      <c r="B96" s="10"/>
    </row>
    <row r="97" spans="1:2" ht="18">
      <c r="A97" s="10"/>
      <c r="B97" s="10"/>
    </row>
  </sheetData>
  <mergeCells count="9">
    <mergeCell ref="A2:B2"/>
    <mergeCell ref="C2:D2"/>
    <mergeCell ref="E2:H2"/>
    <mergeCell ref="A64:L64"/>
    <mergeCell ref="A33:H33"/>
    <mergeCell ref="A26:L30"/>
    <mergeCell ref="B46:H46"/>
    <mergeCell ref="E57:L57"/>
    <mergeCell ref="I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G21" sqref="G21"/>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4" t="s">
        <v>0</v>
      </c>
      <c r="B2" s="45"/>
      <c r="C2" s="44" t="s">
        <v>1</v>
      </c>
      <c r="D2" s="45"/>
      <c r="E2" s="44" t="s">
        <v>4</v>
      </c>
      <c r="F2" s="46"/>
      <c r="G2" s="46"/>
      <c r="H2" s="45"/>
      <c r="I2" s="40" t="s">
        <v>2</v>
      </c>
      <c r="J2" s="41"/>
      <c r="K2" s="42"/>
    </row>
    <row r="3" spans="1:11" ht="19.5">
      <c r="A3" s="12" t="s">
        <v>6</v>
      </c>
      <c r="B3" s="13" t="s">
        <v>89</v>
      </c>
      <c r="C3" s="13" t="s">
        <v>7</v>
      </c>
      <c r="D3" s="13" t="s">
        <v>3</v>
      </c>
      <c r="E3" s="13" t="s">
        <v>15</v>
      </c>
      <c r="F3" s="13" t="s">
        <v>20</v>
      </c>
      <c r="G3" s="13" t="s">
        <v>16</v>
      </c>
      <c r="H3" s="12" t="s">
        <v>22</v>
      </c>
      <c r="I3" s="12" t="s">
        <v>91</v>
      </c>
      <c r="J3" s="13" t="s">
        <v>90</v>
      </c>
      <c r="K3" s="13" t="s">
        <v>10</v>
      </c>
    </row>
    <row r="4" spans="1:11" ht="19.5">
      <c r="A4" s="14" t="s">
        <v>88</v>
      </c>
      <c r="B4" s="16">
        <v>2023</v>
      </c>
      <c r="C4" s="16" t="s">
        <v>11</v>
      </c>
      <c r="D4" s="34">
        <v>230000000</v>
      </c>
      <c r="E4" s="34">
        <v>230000000</v>
      </c>
      <c r="F4" s="34">
        <v>0</v>
      </c>
      <c r="G4" s="34">
        <v>242440383.28999999</v>
      </c>
      <c r="H4" s="34">
        <f>D4-E4</f>
        <v>0</v>
      </c>
      <c r="I4" s="34" t="s">
        <v>92</v>
      </c>
      <c r="J4" s="35">
        <v>5.9200000000000003E-2</v>
      </c>
      <c r="K4" s="18">
        <v>45199</v>
      </c>
    </row>
    <row r="7" spans="1:11" ht="23.25">
      <c r="A7" s="43"/>
      <c r="B7" s="43"/>
      <c r="C7" s="43"/>
      <c r="D7" s="43"/>
      <c r="E7" s="43"/>
      <c r="F7" s="43"/>
      <c r="G7" s="43"/>
      <c r="H7" s="43"/>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30 Sep 23</vt:lpstr>
      <vt:lpstr>Pantheon 30 Sep 23</vt:lpstr>
      <vt:lpstr>M&amp;G RED 30 Sep 23</vt:lpstr>
      <vt:lpstr>Infracapital 30 Sep 23</vt:lpstr>
      <vt:lpstr>Adams Street 30 Sep 23</vt:lpstr>
      <vt:lpstr>HarbourVest 30 Sep 23</vt:lpstr>
      <vt:lpstr>IFM 30 Sep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2024-03-22T11:14:46Z</dcterms:created>
  <dcterms:modified xsi:type="dcterms:W3CDTF">2024-03-22T11:15:04Z</dcterms:modified>
</cp:coreProperties>
</file>